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APE_2021_2022\Investicije\Ureditev avle in blagajn na žp MB\IZVEDBA_2023\RD 2023\"/>
    </mc:Choice>
  </mc:AlternateContent>
  <bookViews>
    <workbookView xWindow="0" yWindow="0" windowWidth="28800" windowHeight="14100" tabRatio="857" activeTab="4"/>
  </bookViews>
  <sheets>
    <sheet name="OSNOVA" sheetId="1" r:id="rId1"/>
    <sheet name="REKAPITULACIJA" sheetId="17" r:id="rId2"/>
    <sheet name="SPLOŠNO" sheetId="40" r:id="rId3"/>
    <sheet name="GRADBENO OBRTNIŠKA DELA" sheetId="45" r:id="rId4"/>
    <sheet name="ELEKT_instal_avla_žpr" sheetId="47" r:id="rId5"/>
    <sheet name="STROJNE INSTALACIJE" sheetId="44" r:id="rId6"/>
  </sheets>
  <definedNames>
    <definedName name="_xlnm._FilterDatabase" localSheetId="3" hidden="1">'GRADBENO OBRTNIŠKA DELA'!$D$2:$D$804</definedName>
    <definedName name="_xlnm._FilterDatabase" localSheetId="5" hidden="1">'STROJNE INSTALACIJE'!$D$1:$D$410</definedName>
    <definedName name="OLE_LINK5" localSheetId="4">ELEKT_instal_avla_žpr!#REF!</definedName>
    <definedName name="_xlnm.Print_Area" localSheetId="4">ELEKT_instal_avla_žpr!$A$1:$F$238</definedName>
    <definedName name="_xlnm.Print_Titles" localSheetId="4">ELEKT_instal_avla_žpr!$1:$2</definedName>
    <definedName name="_xlnm.Print_Titles" localSheetId="3">'GRADBENO OBRTNIŠKA DELA'!$27:$27</definedName>
    <definedName name="_xlnm.Print_Titles" localSheetId="5">'STROJNE INSTALACIJE'!$20:$20</definedName>
  </definedNames>
  <calcPr calcId="162913"/>
</workbook>
</file>

<file path=xl/calcChain.xml><?xml version="1.0" encoding="utf-8"?>
<calcChain xmlns="http://schemas.openxmlformats.org/spreadsheetml/2006/main">
  <c r="G27" i="1" l="1"/>
  <c r="H163" i="45"/>
  <c r="H427" i="45"/>
  <c r="F211" i="47"/>
  <c r="F213" i="47"/>
  <c r="F226" i="47" s="1"/>
  <c r="G22" i="17" s="1"/>
  <c r="F215" i="47"/>
  <c r="F217" i="47"/>
  <c r="F219" i="47"/>
  <c r="F221" i="47"/>
  <c r="F85" i="47"/>
  <c r="F82" i="47"/>
  <c r="F83" i="47"/>
  <c r="F88" i="47"/>
  <c r="F12" i="47"/>
  <c r="F62" i="47" s="1"/>
  <c r="F13" i="47"/>
  <c r="F17" i="47"/>
  <c r="F24" i="47"/>
  <c r="F68" i="47"/>
  <c r="F69" i="47"/>
  <c r="F70" i="47"/>
  <c r="F71" i="47"/>
  <c r="F72" i="47"/>
  <c r="F73" i="47"/>
  <c r="F74" i="47"/>
  <c r="F76" i="47"/>
  <c r="F96" i="47"/>
  <c r="F97" i="47"/>
  <c r="F98" i="47"/>
  <c r="F101" i="47"/>
  <c r="F102" i="47"/>
  <c r="F103" i="47"/>
  <c r="F117" i="47" s="1"/>
  <c r="F104" i="47"/>
  <c r="F105" i="47"/>
  <c r="F106" i="47"/>
  <c r="F107" i="47"/>
  <c r="F108" i="47"/>
  <c r="F109" i="47"/>
  <c r="F112" i="47"/>
  <c r="F113" i="47"/>
  <c r="F114" i="47"/>
  <c r="F115" i="47"/>
  <c r="F123" i="47"/>
  <c r="F134" i="47" s="1"/>
  <c r="F124" i="47"/>
  <c r="F125" i="47"/>
  <c r="F126" i="47"/>
  <c r="F129" i="47"/>
  <c r="F130" i="47"/>
  <c r="F132" i="47"/>
  <c r="F146" i="47"/>
  <c r="F154" i="47" s="1"/>
  <c r="F160" i="47"/>
  <c r="F163" i="47" s="1"/>
  <c r="F161" i="47"/>
  <c r="F168" i="47"/>
  <c r="F170" i="47" s="1"/>
  <c r="F175" i="47"/>
  <c r="F177" i="47"/>
  <c r="F186" i="47"/>
  <c r="F189" i="47" s="1"/>
  <c r="F187" i="47"/>
  <c r="F196" i="47"/>
  <c r="F205" i="47" s="1"/>
  <c r="G21" i="17" s="1"/>
  <c r="F198" i="47"/>
  <c r="F200" i="47"/>
  <c r="F202" i="47"/>
  <c r="F229" i="47"/>
  <c r="F231" i="47"/>
  <c r="F233" i="47"/>
  <c r="G25" i="17" s="1"/>
  <c r="F235" i="47"/>
  <c r="G26" i="17" s="1"/>
  <c r="F223" i="47"/>
  <c r="G24" i="17"/>
  <c r="G23" i="17"/>
  <c r="D9" i="45"/>
  <c r="H149" i="45"/>
  <c r="H146" i="45"/>
  <c r="H143" i="45"/>
  <c r="H140" i="45"/>
  <c r="H137" i="45"/>
  <c r="H134" i="45"/>
  <c r="H131" i="45"/>
  <c r="D5" i="45"/>
  <c r="H127" i="45"/>
  <c r="H125" i="45"/>
  <c r="H123" i="45"/>
  <c r="H119" i="45"/>
  <c r="H116" i="45"/>
  <c r="H113" i="45"/>
  <c r="H110" i="45"/>
  <c r="H107" i="45"/>
  <c r="H104" i="45"/>
  <c r="H101" i="45"/>
  <c r="H98" i="45"/>
  <c r="H95" i="45"/>
  <c r="H92" i="45"/>
  <c r="H89" i="45"/>
  <c r="H86" i="45"/>
  <c r="H83" i="45"/>
  <c r="H80" i="45"/>
  <c r="H77" i="45"/>
  <c r="H74" i="45"/>
  <c r="H71" i="45"/>
  <c r="H68" i="45"/>
  <c r="H65" i="45"/>
  <c r="H62" i="45"/>
  <c r="H59" i="45"/>
  <c r="H56" i="45"/>
  <c r="H53" i="45"/>
  <c r="H50" i="45"/>
  <c r="H47" i="45"/>
  <c r="H44" i="45"/>
  <c r="H41" i="45"/>
  <c r="H38" i="45"/>
  <c r="H35" i="45"/>
  <c r="H32" i="45"/>
  <c r="H178" i="45"/>
  <c r="H175" i="45"/>
  <c r="H172" i="45"/>
  <c r="H169" i="45"/>
  <c r="H166" i="45"/>
  <c r="H160" i="45"/>
  <c r="H157" i="45"/>
  <c r="H217" i="45"/>
  <c r="H214" i="45"/>
  <c r="H211" i="45"/>
  <c r="H203" i="45"/>
  <c r="H197" i="45"/>
  <c r="H191" i="45"/>
  <c r="H188" i="45"/>
  <c r="H185" i="45"/>
  <c r="H182" i="45"/>
  <c r="H243" i="45"/>
  <c r="H241" i="45"/>
  <c r="H239" i="45"/>
  <c r="H237" i="45"/>
  <c r="H233" i="45"/>
  <c r="H230" i="45"/>
  <c r="H227" i="45"/>
  <c r="H224" i="45"/>
  <c r="H221" i="45"/>
  <c r="H259" i="45"/>
  <c r="H256" i="45"/>
  <c r="H253" i="45"/>
  <c r="H250" i="45"/>
  <c r="H247" i="45"/>
  <c r="H293" i="45"/>
  <c r="H290" i="45"/>
  <c r="H287" i="45"/>
  <c r="H284" i="45"/>
  <c r="H281" i="45"/>
  <c r="H278" i="45"/>
  <c r="H275" i="45"/>
  <c r="H272" i="45"/>
  <c r="H269" i="45"/>
  <c r="H266" i="45"/>
  <c r="H263" i="45"/>
  <c r="H323" i="45"/>
  <c r="H317" i="45"/>
  <c r="H311" i="45"/>
  <c r="H309" i="45"/>
  <c r="H303" i="45"/>
  <c r="H300" i="45"/>
  <c r="H297" i="45"/>
  <c r="H345" i="45"/>
  <c r="H342" i="45"/>
  <c r="H339" i="45"/>
  <c r="H336" i="45"/>
  <c r="H333" i="45"/>
  <c r="H330" i="45"/>
  <c r="H327" i="45"/>
  <c r="H424" i="45"/>
  <c r="H421" i="45"/>
  <c r="H418" i="45"/>
  <c r="H415" i="45"/>
  <c r="H412" i="45"/>
  <c r="H409" i="45"/>
  <c r="H406" i="45"/>
  <c r="H403" i="45"/>
  <c r="H400" i="45"/>
  <c r="H397" i="45"/>
  <c r="H394" i="45"/>
  <c r="H391" i="45"/>
  <c r="H388" i="45"/>
  <c r="H385" i="45"/>
  <c r="H382" i="45"/>
  <c r="H379" i="45"/>
  <c r="H376" i="45"/>
  <c r="H373" i="45"/>
  <c r="H370" i="45"/>
  <c r="H367" i="45"/>
  <c r="H364" i="45"/>
  <c r="H361" i="45"/>
  <c r="H358" i="45"/>
  <c r="H355" i="45"/>
  <c r="H352" i="45"/>
  <c r="H349" i="45"/>
  <c r="H129" i="44"/>
  <c r="H132" i="44"/>
  <c r="H135" i="44"/>
  <c r="H136" i="44"/>
  <c r="H139" i="44"/>
  <c r="H112" i="44" s="1"/>
  <c r="H111" i="44" s="1"/>
  <c r="H6" i="44" s="1"/>
  <c r="G31" i="17" s="1"/>
  <c r="H142" i="44"/>
  <c r="H145" i="44"/>
  <c r="H148" i="44"/>
  <c r="H152" i="44"/>
  <c r="H154" i="44"/>
  <c r="H157" i="44"/>
  <c r="H167" i="44"/>
  <c r="H169" i="44"/>
  <c r="H173" i="44"/>
  <c r="H176" i="44"/>
  <c r="H177" i="44"/>
  <c r="H180" i="44"/>
  <c r="H183" i="44"/>
  <c r="H185" i="44"/>
  <c r="H187" i="44"/>
  <c r="H189" i="44"/>
  <c r="H191" i="44"/>
  <c r="H195" i="44"/>
  <c r="H197" i="44"/>
  <c r="H117" i="44"/>
  <c r="H115" i="44"/>
  <c r="H201" i="44"/>
  <c r="H213" i="44"/>
  <c r="H210" i="44"/>
  <c r="H209" i="44"/>
  <c r="H208" i="44"/>
  <c r="H206" i="44"/>
  <c r="H205" i="44"/>
  <c r="H202" i="44"/>
  <c r="H198" i="44" s="1"/>
  <c r="H217" i="44"/>
  <c r="H218" i="44"/>
  <c r="H219" i="44"/>
  <c r="H222" i="44"/>
  <c r="H223" i="44"/>
  <c r="H220" i="44"/>
  <c r="H215" i="44" s="1"/>
  <c r="H224" i="44"/>
  <c r="H225" i="44"/>
  <c r="H230" i="44"/>
  <c r="H232" i="44"/>
  <c r="H235" i="44"/>
  <c r="H227" i="44" s="1"/>
  <c r="H237" i="44"/>
  <c r="H239" i="44"/>
  <c r="H241" i="44"/>
  <c r="H243" i="44"/>
  <c r="H246" i="44"/>
  <c r="H249" i="44"/>
  <c r="H252" i="44"/>
  <c r="H244" i="44" s="1"/>
  <c r="H256" i="44"/>
  <c r="H259" i="44"/>
  <c r="H262" i="44"/>
  <c r="H265" i="44"/>
  <c r="H267" i="44"/>
  <c r="H253" i="44" s="1"/>
  <c r="H269" i="44"/>
  <c r="H272" i="44"/>
  <c r="H282" i="44"/>
  <c r="H286" i="44"/>
  <c r="H293" i="44"/>
  <c r="H299" i="44"/>
  <c r="H306" i="44"/>
  <c r="H311" i="44"/>
  <c r="H312" i="44"/>
  <c r="H313" i="44"/>
  <c r="H273" i="44"/>
  <c r="H316" i="44"/>
  <c r="H318" i="44"/>
  <c r="H320" i="44"/>
  <c r="H322" i="44"/>
  <c r="H323" i="44"/>
  <c r="H325" i="44"/>
  <c r="H326" i="44"/>
  <c r="H327" i="44"/>
  <c r="H328" i="44"/>
  <c r="H329" i="44"/>
  <c r="H330" i="44"/>
  <c r="H331" i="44"/>
  <c r="H332" i="44"/>
  <c r="H333" i="44"/>
  <c r="H334" i="44"/>
  <c r="H337" i="44"/>
  <c r="H338" i="44"/>
  <c r="H339" i="44"/>
  <c r="H340" i="44"/>
  <c r="H341" i="44"/>
  <c r="H342" i="44"/>
  <c r="H343" i="44"/>
  <c r="H344" i="44"/>
  <c r="H345" i="44"/>
  <c r="H346" i="44"/>
  <c r="H350" i="44"/>
  <c r="H353" i="44"/>
  <c r="H354" i="44"/>
  <c r="H356" i="44"/>
  <c r="H348" i="44"/>
  <c r="H365" i="44"/>
  <c r="H377" i="44"/>
  <c r="H379" i="44"/>
  <c r="H381" i="44"/>
  <c r="H374" i="44" s="1"/>
  <c r="H347" i="44" s="1"/>
  <c r="H9" i="44" s="1"/>
  <c r="G34" i="17" s="1"/>
  <c r="H385" i="44"/>
  <c r="H382" i="44"/>
  <c r="H10" i="44" s="1"/>
  <c r="G35" i="17" s="1"/>
  <c r="H29" i="44"/>
  <c r="H30" i="44"/>
  <c r="H31" i="44"/>
  <c r="H36" i="44"/>
  <c r="H26" i="44" s="1"/>
  <c r="H25" i="44" s="1"/>
  <c r="H5" i="44" s="1"/>
  <c r="H39" i="44"/>
  <c r="H40" i="44"/>
  <c r="H43" i="44"/>
  <c r="H45" i="44"/>
  <c r="H48" i="44"/>
  <c r="H50" i="44"/>
  <c r="H53" i="44"/>
  <c r="H55" i="44"/>
  <c r="H58" i="44"/>
  <c r="H62" i="44"/>
  <c r="H65" i="44"/>
  <c r="H68" i="44"/>
  <c r="H71" i="44"/>
  <c r="H74" i="44"/>
  <c r="H77" i="44"/>
  <c r="H80" i="44"/>
  <c r="H86" i="44"/>
  <c r="H89" i="44"/>
  <c r="H59" i="44"/>
  <c r="H373" i="44"/>
  <c r="H371" i="44"/>
  <c r="H370" i="44"/>
  <c r="H369" i="44"/>
  <c r="H366" i="44" s="1"/>
  <c r="H368" i="44"/>
  <c r="H364" i="44"/>
  <c r="H361" i="44"/>
  <c r="H359" i="44"/>
  <c r="H357" i="44" s="1"/>
  <c r="H324" i="44"/>
  <c r="H321" i="44"/>
  <c r="H319" i="44"/>
  <c r="H317" i="44"/>
  <c r="H314" i="44" s="1"/>
  <c r="H8" i="44" s="1"/>
  <c r="G33" i="17" s="1"/>
  <c r="H110" i="44"/>
  <c r="H107" i="44"/>
  <c r="H104" i="44"/>
  <c r="H102" i="44"/>
  <c r="H100" i="44"/>
  <c r="H98" i="44"/>
  <c r="H96" i="44"/>
  <c r="H93" i="44"/>
  <c r="H91" i="44"/>
  <c r="F32" i="44"/>
  <c r="H129" i="45"/>
  <c r="H7" i="45"/>
  <c r="G5" i="17" s="1"/>
  <c r="H30" i="45"/>
  <c r="H6" i="45" s="1"/>
  <c r="H153" i="45"/>
  <c r="H10" i="45" s="1"/>
  <c r="H219" i="45"/>
  <c r="H12" i="45" s="1"/>
  <c r="G10" i="17" s="1"/>
  <c r="H325" i="45"/>
  <c r="H16" i="45"/>
  <c r="G14" i="17" s="1"/>
  <c r="H245" i="45"/>
  <c r="H13" i="45" s="1"/>
  <c r="G11" i="17" s="1"/>
  <c r="H180" i="45"/>
  <c r="H11" i="45" s="1"/>
  <c r="G9" i="17" s="1"/>
  <c r="H347" i="45"/>
  <c r="H17" i="45" s="1"/>
  <c r="G15" i="17" s="1"/>
  <c r="H295" i="45"/>
  <c r="H15" i="45" s="1"/>
  <c r="G13" i="17" s="1"/>
  <c r="H261" i="45"/>
  <c r="H14" i="45" s="1"/>
  <c r="G12" i="17" s="1"/>
  <c r="H5" i="45" l="1"/>
  <c r="G4" i="17"/>
  <c r="G3" i="17" s="1"/>
  <c r="G30" i="17"/>
  <c r="H13" i="44"/>
  <c r="F137" i="47"/>
  <c r="G8" i="17"/>
  <c r="G7" i="17" s="1"/>
  <c r="H9" i="45"/>
  <c r="H226" i="44"/>
  <c r="H7" i="44" s="1"/>
  <c r="G32" i="17" s="1"/>
  <c r="F179" i="47"/>
  <c r="F191" i="47" s="1"/>
  <c r="G20" i="17" s="1"/>
  <c r="G19" i="17" l="1"/>
  <c r="G28" i="17" s="1"/>
  <c r="F237" i="47"/>
  <c r="H14" i="44"/>
  <c r="H15" i="44"/>
  <c r="G37" i="17"/>
  <c r="G17" i="17"/>
  <c r="H20" i="45"/>
  <c r="G39" i="17" l="1"/>
  <c r="H16" i="44"/>
  <c r="H17" i="44"/>
  <c r="H21" i="45"/>
  <c r="H22" i="45"/>
  <c r="H23" i="45" l="1"/>
  <c r="H24" i="45"/>
  <c r="G40" i="17"/>
  <c r="G42" i="17"/>
  <c r="G44" i="17" s="1"/>
</calcChain>
</file>

<file path=xl/sharedStrings.xml><?xml version="1.0" encoding="utf-8"?>
<sst xmlns="http://schemas.openxmlformats.org/spreadsheetml/2006/main" count="1614" uniqueCount="819">
  <si>
    <t>m2</t>
  </si>
  <si>
    <t xml:space="preserve"> </t>
  </si>
  <si>
    <t>m1</t>
  </si>
  <si>
    <t>OBJEKT:</t>
  </si>
  <si>
    <t>INVESTITOR:</t>
  </si>
  <si>
    <t>DDV NI UPOŠTEVAN</t>
  </si>
  <si>
    <t>kos</t>
  </si>
  <si>
    <t>VREDNOST DEL EUR:</t>
  </si>
  <si>
    <t>A. GRADBENA DELA</t>
  </si>
  <si>
    <t>B. OBRTNIŠKA DELA</t>
  </si>
  <si>
    <t>ur</t>
  </si>
  <si>
    <t>KV delavec</t>
  </si>
  <si>
    <t>PK delavec</t>
  </si>
  <si>
    <t>NK delavec</t>
  </si>
  <si>
    <t>REKAPITULACIJA</t>
  </si>
  <si>
    <t>FAZA:</t>
  </si>
  <si>
    <t>MAVČNOKARTONSKA DELA</t>
  </si>
  <si>
    <t>Finalno čiščenje prostorov po zaključku del.</t>
  </si>
  <si>
    <t>MIZARSKA DELA</t>
  </si>
  <si>
    <t>kpl</t>
  </si>
  <si>
    <t>OPOZORILO!</t>
  </si>
  <si>
    <t>IZVAJALEC MORA PRED PRIČETKOM DEL OBVEZNO PREVERITI VSE MERE NA OBJEKTU!</t>
  </si>
  <si>
    <t>IZVAJALEC DEL MORA SKLADNO Z ZAKONOM O GRADITVI OBJEKTOV VGRAJEVATI USTREZNE GRADBENE PROIZVODE Z VNAPREJ IZDELANIMI DELAVNIŠKIMI NAČRTI, KI MORAJO BITI POTRJENI S STRANI PROJEKTANTA.</t>
  </si>
  <si>
    <t>Enota cene mora vsebovati:</t>
  </si>
  <si>
    <t>kom</t>
  </si>
  <si>
    <t>10.</t>
  </si>
  <si>
    <t>11.</t>
  </si>
  <si>
    <t>PRIPRAVLJALNA IN RUŠITVENA DELA</t>
  </si>
  <si>
    <t>ZIDARSKA DELA</t>
  </si>
  <si>
    <t>PZI</t>
  </si>
  <si>
    <t>2.</t>
  </si>
  <si>
    <t>SLIKOPLESKARSKA DELA</t>
  </si>
  <si>
    <t>12.</t>
  </si>
  <si>
    <t>13.</t>
  </si>
  <si>
    <t>14.</t>
  </si>
  <si>
    <t>15.</t>
  </si>
  <si>
    <t>16.</t>
  </si>
  <si>
    <t>17.</t>
  </si>
  <si>
    <t xml:space="preserve">Krpanje ometa po odstranitvi sten - grobi in fini omet v apnenocementni malti s cementnim obrizgom - širina do 30 cm - stenski omet. Ocena. </t>
  </si>
  <si>
    <t xml:space="preserve">Krpanje ometa po odstranitvi sten - grobi in fini omet v apnenocementni malti s cementnim obrizgom - širina do 30 cm - stropni omet. Ocena. </t>
  </si>
  <si>
    <t>KERAMIČARSKA DELA</t>
  </si>
  <si>
    <t>a) stene</t>
  </si>
  <si>
    <t>b) strop</t>
  </si>
  <si>
    <t>NA ŽELEZNIŠKI POSTAJI MARIBOR</t>
  </si>
  <si>
    <t xml:space="preserve">REPUBLIKA SLOVENIJA, </t>
  </si>
  <si>
    <t>MINISTRSTVO ZA INFRASTRUKTURO</t>
  </si>
  <si>
    <t>Direkcija RS za infrastrukturo</t>
  </si>
  <si>
    <t>Kopitarjeva ulica 5</t>
  </si>
  <si>
    <t>2102 Maribor</t>
  </si>
  <si>
    <t>Izravnava stene na mestu vratne odprtine po odstranitvi vrat - med prostoroma št. P.9 in P.10.</t>
  </si>
  <si>
    <t>9.</t>
  </si>
  <si>
    <t>Zaščita tlakov s folijo ali papirjem pred finalnim končnim barvanjem sten po končanih tlakarskih in mizarskih delih.</t>
  </si>
  <si>
    <t>NOTRANJA OPREMA</t>
  </si>
  <si>
    <t>PRENOVA OSREDNJE AVLE TER BLAGAJN</t>
  </si>
  <si>
    <t>3.</t>
  </si>
  <si>
    <t>4.</t>
  </si>
  <si>
    <t>5.</t>
  </si>
  <si>
    <t xml:space="preserve">Odstranitev iveralnih oblog pod pultom za izdajo vozovnic. Obloge zapirajo luknjičaste prehode med avlo in blagajnami. Obloge so pritrjene v kamnito oblogo pulta, zato previdna odstranitev.  </t>
  </si>
  <si>
    <t>6.</t>
  </si>
  <si>
    <t>7.</t>
  </si>
  <si>
    <t>18.</t>
  </si>
  <si>
    <t>19.</t>
  </si>
  <si>
    <t>20.</t>
  </si>
  <si>
    <t>21.</t>
  </si>
  <si>
    <t>22.</t>
  </si>
  <si>
    <t>23.</t>
  </si>
  <si>
    <t>24.</t>
  </si>
  <si>
    <t>8.</t>
  </si>
  <si>
    <t>25.</t>
  </si>
  <si>
    <t>26.</t>
  </si>
  <si>
    <t xml:space="preserve">Čiščenje celotnega prostora potniških blagajn, demontaža in iznos vse premične opreme, vključno z delovnimi mizami. Skladiščenje originalne opreme v prostorih, določenih iz strani naročnika. Tlorisna površina znaša 94,80 m2. </t>
  </si>
  <si>
    <t xml:space="preserve">Dobava košev za smeti pod delovnimi mizami. Tip po izboru naročnika. </t>
  </si>
  <si>
    <t>Zaščita obstoječega kamnitega tlaka za čas slikopleskarskih in drugih gradbenih del. PP filc 300g/m2, lepenka, PE folija 0.2mm. Zaščita se fiksira z lepilnim trakom, ki se ga po uporabi odstrani brez sledu (ličarski  trak) - Prostor št. P.01,P.02, P.03, P.08.</t>
  </si>
  <si>
    <t xml:space="preserve">Odstranitev tlaka iz vinil plošč kompletno s stenskimi zaključki. Prostor št. P.04, P.05, P.06 in P.07.  </t>
  </si>
  <si>
    <t>Odstranitev talne obloge iz keramičnih ploščic, kompletno z lepilom ter obrobami (WC). Prostori št. P.09 in P.10.</t>
  </si>
  <si>
    <t>Odstranitev stenskih oblog iz keramičnih ploščic, kompletno z lepilom. Keramika do višine 2,00 m od tal. Prostor št. P.05, P.07, P.09 in P.10.</t>
  </si>
  <si>
    <t>Odstranitev Armstrong stropnih plošč, kompletno s podkonstrukcijo in zaključki. Prostori št. P.08 (trenutna trafika).</t>
  </si>
  <si>
    <t xml:space="preserve">Odstranitev dvignjenega lesenega podesta v delu blagajn, prostor P.04 in P.06. Dim. podesta 4,2 x 2,6 m, višina stopnice 0,23 m, kompletno s podkonstrukcijo in odvozom na deponijo. </t>
  </si>
  <si>
    <t xml:space="preserve">Odstranitev PVC parapetnega inštalacijskega kanala, ki poteka vrh kamnite obloge avle (na višini 3,07m). Odstranijo se komplet vsi parapetni kanali, tudi tisti ki potekajo vertikalno po kamniti oblogi avle. </t>
  </si>
  <si>
    <t>27.</t>
  </si>
  <si>
    <t>28.</t>
  </si>
  <si>
    <t>29.</t>
  </si>
  <si>
    <t>Čiščenje osrednje avle, vključno s stopniščnim delom ter prehodom do perona. Demontaža in iznos vse premične opreme, panojev in tabel, vključno s stensko uro, ki se po končani prenovi ponovno montira na isto mesto. Tlorisna površina avle znaša 384,30 m2. Upoštevana je polovica površine, saj je avla skoraj prazna.</t>
  </si>
  <si>
    <t xml:space="preserve">Čiščenje prostora trenutne trafike, demontaža in iznos vse premične opreme, vključno s stenskimi oblogami. Skladiščenje opreme v prostorih, določenih iz strani naročnika. Tlorisna površina znaša 21,90 m2. </t>
  </si>
  <si>
    <t>Odstranitev stenskih preperelih ometov in čiščenje površin po odstranitvi ometov (prostori št. P.04, P.05, P.06, P.07, P.08, P.9 in P.10). Točen obseg del se določi na licu mesta. Ocena.</t>
  </si>
  <si>
    <t>30.</t>
  </si>
  <si>
    <t>31.</t>
  </si>
  <si>
    <t xml:space="preserve">Dobava, montaža ter demontaža lahkega premičnega zidarskega odra, višine do 9,00 m (za odstranitev parapetnega kanala ter luči, vtapljanje inštalacij ter slikopleskarska dela) . </t>
  </si>
  <si>
    <t>Odstranitev stenskih preperelih ometov in čiščenje površin po odstranitvi ometov v kleti (ureditev prostora za postavitev novega rekuperatorja). Točen obseg del se določi na licu mesta. Ocena.</t>
  </si>
  <si>
    <t>Odstranitev zunanjih in notranjih vrat sanitarij, vključno s podbojem ter odvozom na deponijo. Prostori P.09 in P.10.</t>
  </si>
  <si>
    <t>Izsekavanje utorov v opečnem zidu avle, na višini cca. 3,10 m za vtapljanje inštalacij (namesto parapetnega kanala vrh kamnite obloge) ter zazidava z g.p.m. 1:2:6 po napeljavi instalacij. Ocena.</t>
  </si>
  <si>
    <t>Razna manjša in nepredvidena gradbena dela. Obračun po potrditvi nadzornega organa in dejansko porabljenem času . Ocena.</t>
  </si>
  <si>
    <t>Odstranitev parketa (pod vinilom), vključno z obrobami ter lepilom (v kolikor je pod parketom bitumen se le tega obvezno odstrani). Točnega obsega se ne da določiti, ker je prekrit z vinilom. Prostor št. P.05. Ocena!</t>
  </si>
  <si>
    <t xml:space="preserve">Zidarska obdelava špalet po odstranitvi vrat z grobim in finim ometom. Priprava za montažo novih vrat. Prostor sanitarij, P.09 in P.10. </t>
  </si>
  <si>
    <t>Izravnava in brušenje sten ter stropa sanitarij za pripravo slikopleskarskih del ter polaganje nove keramične obloge. Z vsemi pomožnimi deli in prenosi in predhodnim premazom z emulzijo.</t>
  </si>
  <si>
    <t xml:space="preserve">Rušenje opečnate stene, deb. 15 cm, za povečavo vratne odprtine v kabino stranišča, prostor P.09 in P.10, vključno z odvozom materiala na deponijo.   </t>
  </si>
  <si>
    <t>Dobava in lepljenje nizkostenske ravne obrobe iz enake keramike kot talna obloga, višine 7-10 cm (prostori št. P.09 in P.10). V ceni zajeti razrez, fleksibilno lepilo kot npr. Kemakol Flex 170 in kitanje stikov med nizkostensko obrobo in talno oblogo s silikonskim kitom v barvi po izboru projektanta. Obroba poteka le ob steni na katero je montiran radiator. Glej načrt N.09!</t>
  </si>
  <si>
    <t>Izravnava talnih površin sanitarij po odstranitvi keramike (prostor P.09 in P.10) s  polimerno cementno malto.</t>
  </si>
  <si>
    <t xml:space="preserve">Obnova obstoječega kamnitega tlaka glavne avle ter prostora namenjenega čakalnici (prostor P.01, P.02 in P.03). Popravilo fug med kamniti ploščami, z odstranitvijo starih poškodovanih fug, čiščenje ležišča, odprašitev, dobava nove fugirne mase, zalivanje fug. Fugiranje stikov, kitanje okruškov in poškodb na kamnitih ploščah z dvokomponentno maso v prilagojeni barvi kamna, pazljivo večstopenjsko strojno diamantno brušenje kamnite površine, večstopenjsko poliranje kamnite površine (določitev stopnje politure ZVKDS), strojno čiščenje s sistemskimi detergenti, nanos impregnacijskega zaščitnega sredstva in končno poliranje. Izbrani izvajalec mora biti potrjen iz strani pristojnega ZVKDS-ja. </t>
  </si>
  <si>
    <t xml:space="preserve">Obnova obstoječe kamnite obloge na  stebrih - popravilo fug med kamnitimi ploščami, odstranitev starih poškodovanih fug, čiščenje ležišča, odprašitev, dobava nove fugirne mase, zalivanje fug, menjava plošč po predhodni odobritvi ZVKDS, kitanje okruškov in poškodb, dvokomponentno maso v prilagojeni barvi kamna, pazljivo večstopenjsko strojno diamantno brušenje kamnite površine, večstopenjsko poliranje kamnite površine (določitev stopnje politure ZVKDS), strojno čiščenje s sistemskimi detergenti, nanos impregnacijskega zaščitnega sredstva in končno poliranje. Izbrani izvajalec mora biti potrjen iz strani pristojnega ZVKDS-ja. </t>
  </si>
  <si>
    <t xml:space="preserve">Prenova kamnitih stopnic - tonalit, pri vhodu v glavno avlo. Popravilo fug med kamniti ploščami-odstranitev starih poškodovanih fug, čiščenje ležišča, odprašitev, dobava nove fugirne mase, zalivanje fug, kitanje okruškov in poškodb z dvokomponentno maso v prilagojeni barvi kamna, pazljivo večstopenjsko strojno diamantno štokanje kamnite površine granita tonalita, večstopenjsko poliranje kamnite površine (določitev stopnje politure ZVKDS), strojno čiščenje s sistemskimi detergenti, nanos impregnacijskega zaščitnega sredstva in končno poliranje. Izbrani izvajalec mora biti potrjen iz strani pristojnega ZVKDS-ja. </t>
  </si>
  <si>
    <t>- dvoslojna izvedba, 2 x mavčno-kartonska plošča deb. 1,25 cm kot npr. Knauf GKB</t>
  </si>
  <si>
    <t>- FeZn podkonstrukcija deb. 5 cm, med konstrukcijo zvočna izolacija kot npr. Tervol DP5 5 cm</t>
  </si>
  <si>
    <t>Kompletna izdelava dobava in montaža predelnih sten deb. 12,5 cm – kot npr. Knauf iz mavčno - kartonskih plošč deb. 1,25 cm komplet z potrebno nosilno podkonstrukcijo iz jeklenih tipskih profilov sidrani v ab. ploščo in strop – stena višine do 3,58 m. Stike ter mesta pritrditve plošč je potrebno 2x pokitati in bandažirati. V ceno zajeti prav tako vse potrebne zaključne profile ob stenah in izreze ter zaključke pri svetilih in ostalih instalacijskih napravah. Obračun po m2  komplet montirane stene (oznaka stene Z1). Sestava konstrukcije:</t>
  </si>
  <si>
    <t>Kompletna izdelava dobava in montaža spuščene stene deb. 12,5 cm – kot npr. Knauf iz mavčno - kartonskih plošč deb. 1,25 cm komplet s potrebno nosilno podkonstrukcijo iz jeklenih tipskih profilov sidrani v strop – stena višine do 0,54 m. Stike ter mesta pritrditve plošč je potrebno 2x pokitati in bandažirati. V ceno zajeti prav tako vse potrebne zaključne profile ob stenah in izreze ter zaključke pri svetilih in ostalih instalacijskih napravah. Obračun po m2  komplet montirane stene (oznaka stene Z2). Sestava konstrukcije:</t>
  </si>
  <si>
    <t>Dobava in vgradnja pločevinastih revizijskih vrat v spuščenem stropu. Revizija dim. 40/40.</t>
  </si>
  <si>
    <t>Dobava in vgradnja pločevinastih revizijskih vrat v spuščenem stropu. Revizija dim. 60/60.</t>
  </si>
  <si>
    <t>Izdelava prednamaza z emulzijo, dvakratno kitanje in brušenje mavčnih oblog, ter dvakratni oplesk z belo poldisperzijsko barvo; kompletno po predpisih in navodilih proizvajalca, z vsemi pomožnimi deli, odri in transporti.</t>
  </si>
  <si>
    <t>Izdelava prednamaza z emulzijo, dvakratno kitanje in brušenje mavčno-kartonskih spuščenih stropov in kaset za inštalacije ter dvakratni oplesk z belo poldisperzijsko barvo; kompletno po predpisih in navodilih proizvajalca, z vsemi pomožnimi deli, odri in transporti.</t>
  </si>
  <si>
    <t xml:space="preserve">Izdelava prednamaza z emulzijo, dvakratno kitanje in brušenje ometanih sten in min. 2 x oplesk z belo pralno latex barvo; kompletno po predpisih in navodilih proizvajalca, z vsemi pomožnimi deli, odri in transporti (prostor P.09 in P.10). </t>
  </si>
  <si>
    <t>Izvedba stika z akrilnim kitom med mavčnokartoskim stropom in stenami.</t>
  </si>
  <si>
    <t>c) stene - klet</t>
  </si>
  <si>
    <t>d) strop - klet</t>
  </si>
  <si>
    <t>Priprava podlage  za polaganje nove vinilne talne obloge. Brušenje obstoječe betonske plošče po odstranitvi obstoječega tlaka (v primeru da je pod parketom bitumen je le-tega potrebno odstraniti), krpanje plošče, izdelava predpremaza ter izravnava z izravnalno maso debeline do 3 mm, npr. UZIN (prostor št. P.05, P.06 in P.07).</t>
  </si>
  <si>
    <t>Dobava in polaganje nove vinilne obloge talne obloge (kot npr. ZERO Enomer, tip: 5752 Blue Moon), sestavljena iz 60 % naravnih mineralov in 40 % termo plastičnih polimerov, v rolah širine 145 cm, abrazijski razred po EN 660-2 grupa T, obrabni sloj impregniran z ionomerom (odlična odpornost na praske), ognjeodpornost po EN 13501-1, protizdrstnost po EN 13893, elektrostatičnost EN 1815, antibaktericidna in antifungicidna, 
odporna na koleščke stolov po EN 425 in točkovne obremenitve 
po EN 433, dimenzijska stabilnost po EN 434, ter montaža talne obloge, ki zajema 100 % lepljenje in natančno opasovanje, vključno z varjenjem stikov, vključno z obrobo stopnice ter rampe (prostor št. P.04, P.05, P.06 in P.07).</t>
  </si>
  <si>
    <t>Dobava in polaganje PVC nizke obrobe, 80 mm, vključno z obrobo stopnice ter rampe (prostor št. P.04, P.05, P.06 in P.07).</t>
  </si>
  <si>
    <t xml:space="preserve">Izvedba in montaža dvignjenega podesta v delu blagajn (prostor št. P.04) izdelanega iz kovinske ali lesene pod konstrukcije ter 2xOSB plošč (zamaknjeno položene). Pod konstrukcija mora podpirati OSB plošče na 30 cm razmaku ali manj (zaradi konstantne obtežbe). Delavniški načrt podesta pripravi izbrani izvajalec ter ga potrdi projektant. Višina dvignjenega podesta znaša 23 cm. Ob vratih izdelati stopnico, višine 11,5 cm ter rampo. </t>
  </si>
  <si>
    <t>Priprava podlage  za polaganje nove vinilne talne obloge, izvedba predpremaza, izravnava z izravnalno maso debeline do 3 mm, npr. UZIN (prostor št. P.04).</t>
  </si>
  <si>
    <t xml:space="preserve">Menjava posameznih dotrajanih talnih kamnitih plošč po predhodni odobritvi ZVKDS. Pazljiva odstranitev obstoječih poškodovanih plošč, priprava površine, dobava novih kamnitih plošč v enakem kamnu, formatiranje prilagoditev na mestu obstoječih plošč, dobava veznega material in montaža novih plošč, fugiranje stikov, kitanje kamnitih plošč z dvokomponentno maso v prilagojeni barvi kamna. Ocena! Obračuna se dejansko zamenjani kamen. Izbrani izvajalec mora biti potrjen iz strani pristojnega ZVKDS-ja. </t>
  </si>
  <si>
    <t xml:space="preserve">Menjava obstoječih dotrajanih stenskih kamnitih plošč in pritrditev odstopljenih kamnitih plošč po predhodni odobritvi ZVKDS. Pazljiva odstranitev poškodovanih kamnitih plošč, priprava površine, dobava novih kamnitih plošč, formatiranje prilagoditev na mestu obstoječih plošč, dobava veznega material in montaža novih plošč, fugiranje stikov. Ocena! Obračuna se dejansko zamenjani kamen. Izbrani izvajalec mora biti potrjen iz strani pristojnega ZVKDS-ja. </t>
  </si>
  <si>
    <t>STEKLARSKA DELA</t>
  </si>
  <si>
    <t>Dimenzije:</t>
  </si>
  <si>
    <t xml:space="preserve">Dobava in montaža stenskega ogledala, v lesenem okvirju, velikosti 60 x 120 cm (prostor št. P.07). Montaža ogledala na višini 40 cm od tal, direktno na steno. </t>
  </si>
  <si>
    <t xml:space="preserve">Dobava lesene jedilne mize za zaposlene, dim.cca 70x180 cm. Barva, tip in karakteristike po izboru projektanta. </t>
  </si>
  <si>
    <t xml:space="preserve">Dobava in montaža kuhinjske armature, kot npr. Hansgrohe Focus M41, krom. Montaža na pomivalno korito.  </t>
  </si>
  <si>
    <t xml:space="preserve">Dobava in montaža vgradne mikrovalovne pečice, kot npr. Mattradition, IKEA. </t>
  </si>
  <si>
    <t xml:space="preserve">Dobava in montaža vgradnega podpultnega hladilnika, kot npr. Smafrusen, IKEA, vključno s sistemom za montažo fronte. </t>
  </si>
  <si>
    <t xml:space="preserve">Dobava in montaža vgradne indukcijske kuhalne plošče, dim. 52 x 29 cm, kot npr. Valbildad, IKEA, črne barve. </t>
  </si>
  <si>
    <t xml:space="preserve">Dobava in montaža vsadnega kuhinjskega pomivalnega korita z izrezom za armaturo, dim. 56 x 53 cm, kot npr. Langudden, IKEA, neerjaveče jeklo. </t>
  </si>
  <si>
    <t xml:space="preserve">Obnova obstoječih stenskih kamnitih oblog, vključno z izdajnim pultom s popravilom fug med kamniti ploščami-odstranitev starih poškodovanih fug, čiščenje ležišča, odprašitev, dobava nove fugirne mase, zalivanje fug. 
Kitanje okruškov in poškodb z dvokomponentno maso v prilagojeni barvi kamna, pazljivo večstopenjsko strojno diamantno brušenje kamnite površine, večstopenjsko poliranje kamnite površine (določitev stopnje politure ZVKDS), strojno čiščenje s sistemskimi detergenti, nanos impregnacijskega zaščitnega sredstva in končno poliranje. Izbrani izvajalec mora biti potrjen iz strani pristojnega ZVKDS-ja. </t>
  </si>
  <si>
    <t xml:space="preserve">Rušenje opečnate stene, deb. 15 cm, za povečavo prostora namenjenega ženskemu stranišču, prostor P.10. Stena dolžine 1,86 m, ter višine cca 2,8 m, vključno z odvozom materiala na deponijo.   </t>
  </si>
  <si>
    <t xml:space="preserve">Odstranitev glavnih drsnih vrat (glavni vhod na postajo) kompletno s kovinskimi profili, zaključki in pripirami. Dolžina posameznih vrat 3,90 m, višina 3,10 m. Odstrani se celotni komplet vrat. </t>
  </si>
  <si>
    <t xml:space="preserve">Previdna odstranitev kovinskih menjalnikov denarja v kamniti oblogi prodajnega pulta. Pozor! Menjalniki se po prenovi ponovno montirajo. Ocena. </t>
  </si>
  <si>
    <t xml:space="preserve">Previdna odstranitev kovinskih menjalnikov denarja v lesenih delovnih mizah v blagajnah. Pozor! Menjalniki se po prenovi ponovno montirajo v nove delovne mize. Ocena. </t>
  </si>
  <si>
    <t xml:space="preserve">Odstranitev dotrajanih lesenih okenskih polic, ter lesene deščice na vrhu okna, prostor št. P.05 in P.07, dim. police 137 x 24 cm, kompletno z odvozom na deponijo. </t>
  </si>
  <si>
    <t xml:space="preserve">Odstranitev vseh kovinskih stojal v avli ob pultu za nakup vozovnic. Stojala so vijačena v talno kamnito oblogo. Previdna odstranitev stojal pri stiku s kamnito oblogo (rezanje tik nad kamnito oblogo), vključno z odvozom na deponijo. </t>
  </si>
  <si>
    <t xml:space="preserve">Odstranitev kovinske ograje ob stopnišču. Ograja je vijačena v talno kamnito oblogo (rezanje tik nad kamnito oblogo), vključno z odvozom na deponijo. </t>
  </si>
  <si>
    <t xml:space="preserve">Krpanje ometa po vtapljanju obstoječih elektro in strojnih inštalacij v steno sten ali strop - grobi omet v apnenocementni malti s cementnim obrizgom. Ocena. </t>
  </si>
  <si>
    <t xml:space="preserve">Restavriranje obstoječih lesenih oken (P.05 in P.07) v skladu z navodili ZVKDS-ja. Brušenje ter  ponovno barvanje z barvo za les. Menjava tesnil ter po potrebi kljuk, vključno s sistemom zapiranja. Videz enak obstoječemu. Okenska krila se lahko odstranijo ter začasa restavriranja prestavijo v delavnico preostali deli lesenega okna se restavrirajo na mestu in primerno zaščitjo do dokončanja del. Ocena. </t>
  </si>
  <si>
    <t xml:space="preserve">Restavriranje obstoječih lesenih oken (v nadstropju) v skladu z navodili ZVKDS-ja. Brušenje ter ponovno barvanje z barvo za les. Menjava tesnil in sistema zapiranja. Menjava zasteklitve. Okenska krila se lahko odstranijo ter začasa restavriranja prestavijo v delavnico preostali deli lesenega okna se restavrirajo na mestu in primerno zaščitijo do dokončanja del. Ocena. </t>
  </si>
  <si>
    <t xml:space="preserve">Kompletna izdelava dobava in montaža spuščenega stropa kot npr. tip "KNAUF GKBi" iz mavčno-kartonskih plošč deb. 1,25 cm komplet s potrebno nosilno podkonstrukcijo iz jeklenih tipskih profilov - višina spuščanja do 50 cm. V ceno zajeti prav tako vse potrebne zaključne profile ob stenah in izreze ter zaključke pri svetilih in ostalih instalacijskih napravah. Stike ter mesta pritrditve plošč je potrebno pokitati in bandažirati ter strop pripraviti za končni oplesk. Prostor št. P.08. Svetla višina prostora je 2,80 m. </t>
  </si>
  <si>
    <t xml:space="preserve">Kompletna izdelava dobava in montaža spuščenega stropa v sanitarijah kot npr. tip "KNAUF GKBi" iz vlagoodpornih mavčno-kartonskih plošč deb. 1,25 cm komplet z potrebno nosilno podkonstrukcijo iz jeklenih tipskih profilov - višina spuščanja do 50 cm (poravnano s preklado nad vrati). V ceno zajeti prav tako vse potrebne zaključne profile ob stenah in izreze ter zaključke pri svetilih in ostalih instalacijskih napravah. Stike ter mesta pritrditve plošč je potrebno pokitati in bandažirati ter strop pripraviti za končni oplesk. Prostori št. P.09 in P.10. </t>
  </si>
  <si>
    <t>Kompletna izdelava dobava in montaža spuščenega stropa (zapiranje prezračevalnih cevi, fi160 nad blagajno), kot npr. tip "KNAUF GKBi" iz mavčno-kartonskih plošč deb. 1,25 cm komplet s potrebno nosilno podkonstrukcijo iz jeklenih tipskih profilov - višina spuščanja 51 cm. V ceno zajeti prav tako vse potrebne zaključne profile ob stenah in izreze ter zaključke pri svetilih in ostalih instalacijskih napravah. Stike ter mesta pritrditve plošč je potrebno pokitati in bandažirati ter strop pripraviti za končni oplesk. Prostor št. P.04. Izravnava obstoječega zoba pri stebru. Svetla višina prostora od podesta je 2,82 m. Glej načrt stropov!</t>
  </si>
  <si>
    <t xml:space="preserve">- vmesni prostor </t>
  </si>
  <si>
    <t>Kompletna izdelava dobava in montaža spuščenega stropa, ˝kasete˝ (zapiranje prezračevalnih cevi, fi160 nad blagajno), kot npr. tip "KNAUF GKBi" iz mavčno-kartonskih plošč deb. 1,25 cm komplet s potrebno nosilno podkonstrukcijo iz jeklenih tipskih profilov - višina spuščanja 51 cm. V ceno zajeti prav tako vse potrebne zaključne profile ob stenah in izreze ter zaključke pri svetilih in ostalih instalacijskih napravah. Stike ter mesta pritrditve plošč je potrebno pokitati in bandažirati ter strop pripraviti za končni oplesk. Prostor št. P.05, P.06 in P.07. Glej načrt stropov!</t>
  </si>
  <si>
    <t>Dobava in izravnava tal za polaganje keramične talne obloge z izravnalno maso debeline do 4 mm, npr. UZIN, (prostori št. P.09 in P.10).</t>
  </si>
  <si>
    <t xml:space="preserve">Čiščenje in menjava kitanih stikov med obstoječo zasteklitvijo blagajn, ki se v celoti ohranja. Stike je potrebno očistiti ter ponovno pokitati. Poseg potrdi predhodno ZVKDS. Ocena. </t>
  </si>
  <si>
    <t>1.</t>
  </si>
  <si>
    <t xml:space="preserve">Izdelava, dobava in montaža logotipa iz kovinske plošče, z značilnim napisom Slovenske železnice, CGP. Napis se montira direktno na perforirano steno blagajn, na višini 1,5 m od podesta. Ocena. </t>
  </si>
  <si>
    <t>Izbor, izdelava in dobava črno-belih fotografij mesta Maribor in železniške postaje. Printanje fotografij na foto papir in kaširanje na kapa ploščo. Namestitev fotografij v steklene vitrine, dimenzije 260 x 108 cm v osrednji avli. Mere preveriti na licu mesta! Izbor in kvaliteto fotografij predhodno preveriti!</t>
  </si>
  <si>
    <t>RAZNA DELA</t>
  </si>
  <si>
    <t>TLAKARSKO-KAMNOSEŠKA DELA</t>
  </si>
  <si>
    <t xml:space="preserve">Izdelava projektne dokumentacije za projekt izvedenih del - PID (3x tiskani izvod + 1x digitalna oblika) - arhitektura. </t>
  </si>
  <si>
    <t>SPLOŠNE ZAHTEVE</t>
  </si>
  <si>
    <t xml:space="preserve">Vsa dela morajo biti izvedena kvalitetno iz materialov z zahtevanimi lastnostmi in atesti.
</t>
  </si>
  <si>
    <r>
      <t xml:space="preserve">Vsako opisano delo vsebuje osnovni in pomožni material, prevoz materiala in orodja na objekt, notranje transporte, vse delo, </t>
    </r>
    <r>
      <rPr>
        <b/>
        <sz val="10"/>
        <rFont val="Arial"/>
        <family val="2"/>
        <charset val="238"/>
      </rPr>
      <t>zaključno čiščenje in odstranitev odpadkov po dovršenem delu</t>
    </r>
    <r>
      <rPr>
        <sz val="10"/>
        <rFont val="Arial"/>
        <family val="2"/>
        <charset val="238"/>
      </rPr>
      <t xml:space="preserve">.
</t>
    </r>
  </si>
  <si>
    <t>Vsa pripravljalna, spremna in zaključna dela, potrebni montažni in tesnilni material ter podkonstrukcije so del posameznih postavk.</t>
  </si>
  <si>
    <t>Dela je potrebno izvajati po predloženi dokumentaciji, detajlih in navodilih nadzora.</t>
  </si>
  <si>
    <t>Tehnični opis, arhitekturne risbe, detajli in sheme elementov (obvezno glej sheme) so del vsebine postavk gradbeno obrtniških del.</t>
  </si>
  <si>
    <t>Specifikacije in zahteve navedene v tehničnem popisu se ne smejo upoštevati kot omejitve. 
Ponudnik je dolžan v okviru enotne cene upoštevati in dobaviti oz. izvesti tudi vse elemente konstrukcij, opreme oz. proizvodov, vsa dela in storitve, ki v dokumentaciji niso precizno navedeni, so pa bistvenega pomena za funkcionalnost in skladnost s predpisi ter kontinuirano, zanesljivo in varno izvedbo del in storitev, uporabo in obratovanje opreme.</t>
  </si>
  <si>
    <t>Glavni načrt je načrt arhitekture. Na morebitna neskladja med načrti je potrebno predhodno opozoriti in jih pravočasno uskladiti s projektantom.</t>
  </si>
  <si>
    <t>Za vse vidne elemente je potrebna predhodna uskladitev obdelav, barv in materialov z investitorjem in odgovornim projektantom.</t>
  </si>
  <si>
    <t>V določenih postavkah popisa so navedeni proizvajalci in/ali tipi posameznih sistemov, materialov, opreme…  s čemer so natančno opredeljene zahtevane tehnične lastnosti. Ponudnik lahko ponudi nadomesten sistem, material ali opremo drugega proizvajalca in tipa, pri čemer morajo biti tehnične lastnosti ponujenega sistema, materiala, opreme enakovredne ali boljše od tistih v popisu, kar mora dokazati z ustrezno dokumentacijo.
Vse morebitne posledice zaradi spremembe sistemov, materialov, opreme… , vključno z morebitnimi spremembami oz. dopolnitvami dokumentacije za izvedbo, stroškovno in časovno bremenijo ponudnika.  </t>
  </si>
  <si>
    <t xml:space="preserve">Zamenjavo, uporabo in končni izbor nadomestnih sistemov, materialov, proizvodov in opreme mora obvezno pisno potrditi odgovorni predstavnik naročnika in po potrebi odgovorni projektant arhitekture. </t>
  </si>
  <si>
    <t>Eventualna navedba opreme v posameznih postavkah popisa vključuje tudi 
- dobavo oz. transport, 
- montažo, vključno s pomožnim montažnim materialom in navodili proizvajalca, 
- priključitev in nastavitve, vključno z morebitnim kalibriranjem, 
- zagon, testiranje in meritve, vključno s poročili, 
- šolanje uporabnikov oz. vzdrževalnega osebja, 
- navodila za obratovanje in vzdrževanje ter 
- vse potrebne certifikate, izjave o skladnosti oz. potrdila.</t>
  </si>
  <si>
    <r>
      <t xml:space="preserve">Izvajalec je dolžan izvesti vsa </t>
    </r>
    <r>
      <rPr>
        <b/>
        <sz val="10"/>
        <rFont val="Arial"/>
        <family val="2"/>
        <charset val="238"/>
      </rPr>
      <t>pripravljalna dela, organizacijo gradbišča, ustrezno varnost in zaščito gradbišča, kar upošteva v ceni!</t>
    </r>
  </si>
  <si>
    <t>V opaže armirano betonskih elementov je potrebno vgraditi vse instalacijske razvode in izdelati prehode razvidne iz načrtov instalacij, kar je upoštevati v enotnih cenah postavk.</t>
  </si>
  <si>
    <t>Vsi  odri morajo biti upoštevani v enotnih cenah navedenih postavk, razen tistih, ki so posebej navedeni.</t>
  </si>
  <si>
    <t>Dodatna, nepredvidena in več dela, ki niso zajeta v popisu se izvajajo po predhodnem dogovoru z nadzornim organom in investitorjem ter se obračunajo po dejanskih količinah, po predhodni odobritvi enotne cene s strani investitorja.
Pri izdelavi ponudbe je potrebno proučiti projekt in upoštevati kompletnost posamezne pozicije.
Vsako prekoračitev količin na posamezni postavki mora pred izvajanjem del odobriti nadzorni organ in po potrebi odg. projektant.</t>
  </si>
  <si>
    <t>Pri izdelavi kovinskih elementov in konstrukcij so pri vseh posameznih postavkah upoštevana tako nabava, kot montaža, vsa pripravljalna, spremna in zaključna dela. Vsa morebitna dodatna podkonstrukcija in potrebni montažni material so vključeni. Vsi zunanji elementi in konstrukcije, ki so lahko izpostavljeni atmosferskim in ostalim korozijskim vplivom, morajo biti ustrezno zaščiteni.</t>
  </si>
  <si>
    <t>Dimenzije obrtniških izdelkov in količine je potrebno pred naročanjem preveriti na objektu. Potrebna je uskladitev vseh elementov (kljuke, okovje, detajlne konstrukcije in obdelave) s predstavnikom naročnika in arhitektom.
Izvajalec je dolžan pred izdelavo predložiti projektantu v potrditev ustrezne delavniške načrte in detajle.</t>
  </si>
  <si>
    <t>Za serijske elemente je obvezna izdelava vzorčnega kosa, ki ga potrdi arhitekt. Obvezna je tudi preveritev dejanskih mer na licu mesta in posledična prilagoditev elementov in njihove montaže.</t>
  </si>
  <si>
    <t>Za vse večje jeklene dele se izdela, skladno s predpisi ustrezne ozemljitve, nevidno pritrjene in speljane na splošno ozemljitev objekta.</t>
  </si>
  <si>
    <t xml:space="preserve">Vsi potrebni  ukrepi za varno izvedbo rušenja so upoštevani v ceni rušenja in se ne upoštevajo posebej.
Obvezno upoštevati zaščitne mere. Ločevanje materialov: ruševine, izkop
Način rušenja je načeloma prepuščen izvajalcu s soglasjem naročnika in nadzora.. V ceni morajo biti upoštevani stroški organizacije gradbišča, stroški odvisni od izbrane tehnologije rušenja, stroški za zagotavljanje varstva pri delu, stroški za zmanjšanje vplivov na okolje, stroški prevoza na deponijo oddaljeno do 20 km, začasnega in trajnega deponiranja, vključno s plačilom taks na deponiji.
Ruševine se v celoti odstranijo in niso primerne za zasip. Obračun po dejanskih količinah.
</t>
  </si>
  <si>
    <t>Preboje za instalacije do fi 250 mm ali 25x25 cm izvaja izvajalec instalacij in morajo biti vključene v njegov obseg del.
Požarno tesnenje prebojev instalacij (strojno, elektro, tehnologija) je v obsegu dobave instalaterja in ni predmet tega popisa. Odobreni sistemi požarnega tesnenja so: Promat, Intumex, Hilti, Pirofix. Večje odprtine pred izvedbo požarnega in ex tesnenja do meje obdelave za izvedbo tesnjenja obdela /pozida gradbinec in mora biti upoštevano v ceni.</t>
  </si>
  <si>
    <t>~ koordinacija del z ostalimi izvajalci in investitorjem, izdelava načrta montaže z medsebojno uskladitvijo vseh izvajalcev del, potrjenega s strani vseh udeležencev gradnje, izdelava montažnih skic in postavljenih detajlov za izvedbo v dogovoru z vodjem del in investitorjem</t>
  </si>
  <si>
    <t>~ koordinacija del z ostalimi izvajalci in investitorjem pri organizaciji gradbišča in časovnem načrtu del, potrjenega s strani vseh udeležencev gradnje</t>
  </si>
  <si>
    <t>~ izvedba preizkusnega obratovanja: delovanje sistemov,</t>
  </si>
  <si>
    <t>~ sprotna beleženje vseh sprememb, nastalih med izvedbo z vrisovanjem v PZI načrt z izdelavo tekstualnega opisa sprememb. Obveščanje odgovornega projektanta o njih s pridobitvijo njegovega soglasij nanje</t>
  </si>
  <si>
    <t>~ pripravljalna in zaključna dela (zakoličbe, označevanje podzemnih vodov, postavljanje in vzdrževanje profilov, geodetski posnetki, vnosi tras v zbirno karto komunalnih vodov in vzdolžni profil, predaja naročniku v grafični in digitalni obliki, kot podlaga za izdelavo projekta izvedenih del,...)</t>
  </si>
  <si>
    <t>~ kompletna izvedba zaščite gradbišča: zeščitne ograje, opozorilne ograje,….</t>
  </si>
  <si>
    <t>~ preizkus vodotesnosti kanalizacije se izvede po standardu SIST EN 1610. Preizkus lahko izvaja le pooblaščena organizacija, ki o preizkusu izda pisno poročilo.</t>
  </si>
  <si>
    <t>Za AB montažno konstrukcijo in vse nosilne jeklene konstrukcije in podkonstrukcije delavniško dokumentacijo izdela izvajalec, strošek izdelave delavniške dokumentacije upoštevan v ponujenih cenah  se  obračuna posebej.</t>
  </si>
  <si>
    <t xml:space="preserve">Postavitev ustrezne opozorilne table na vhodu v avlo, ter zaščitne ograje za omejitev gibanja za časa izvajanja del. Ker se dela opravljajo kot vzdrževalna dela, bo za časa del moteno delovanje avle in blagajn. Investitor je dolžan poskrbeti za varnost potnikov v času izvajanja vzdrževalnih del. </t>
  </si>
  <si>
    <t>Obnova starih notranjih stenskih ometov - brušenje ter po potrebi izravnava ter kitanje ter dvakratni oplesk celotnih notranjih površin z belo disperzijsko barvo Jupol z vsemi pomožnimi deli, odri in transporti (prostori P.01, P.02, P.03, P.04, P.05,.P.06, P.07 ter P.08) ter kletni prostori. Ocena.</t>
  </si>
  <si>
    <t>Opis postavke</t>
  </si>
  <si>
    <t>~  vsa potrebna pripravljalna dela,</t>
  </si>
  <si>
    <t>~  vsa potrebna merjenja na objektu,</t>
  </si>
  <si>
    <t>~  vse potrebne transporte do mesta vgrajevanja,</t>
  </si>
  <si>
    <t>~  skladiščenje materiala na gradbišču,</t>
  </si>
  <si>
    <t>~  atestiranje materialov in dokazovanje kvalitete z atesti,</t>
  </si>
  <si>
    <t>~  pripravo in izdelavo vzorcev vgrajenih materialov in opreme,</t>
  </si>
  <si>
    <t>~  vso potrebno delo za dokončanje izdelka,</t>
  </si>
  <si>
    <t xml:space="preserve">~  vsa potrebna pomožna sredstva na objektu kot so lestve, odri in podobno, </t>
  </si>
  <si>
    <t xml:space="preserve">~  usklajevanje z osnovnim načrtom in posvetovanje s projektantom,  </t>
  </si>
  <si>
    <t>~  terminsko usklajevanje del z ostalimi izvajalci na objektu,</t>
  </si>
  <si>
    <t>~  popravilo eventuelne škode povzročene ostalim izvajalcem na gradbišču,</t>
  </si>
  <si>
    <t>~  čiščenje in odvoz odvečnega materiala v stalno deponijo,</t>
  </si>
  <si>
    <t>~  plačilo komunalnega prispevka za stalno deponijo odpadnega materiala.</t>
  </si>
  <si>
    <t>Nivo</t>
  </si>
  <si>
    <t>ID2</t>
  </si>
  <si>
    <t>Postavka</t>
  </si>
  <si>
    <t>Enota</t>
  </si>
  <si>
    <t xml:space="preserve">Količina </t>
  </si>
  <si>
    <t>Cena na enoto</t>
  </si>
  <si>
    <t>Cena skupaj</t>
  </si>
  <si>
    <t>D.)STROJNE INŠTALACIJE V POSTAJNEM POSLOPJU</t>
  </si>
  <si>
    <t>D.1.) OGREVANJE</t>
  </si>
  <si>
    <t>1. RADIATORJI</t>
  </si>
  <si>
    <t>Jekleni ploščati radiator</t>
  </si>
  <si>
    <t>Jekleni ploščati radiator, stranski priklop npr. kot VOGEL &amp; NOOT, tip KV,  za dvocevno ogrevanje,  vključno z vgrajenim regulacijskim ventilom s termostatsko glavo npr. Heimeier, nastavkom za priključitev, spodnje zapiralo, nastavljivim ventilnim vložkom z zaščitno kapo, s čepom za izpust, odzračevalnimi čepi in slepim tesnilnim čepom, s spojnim in tesnilnim materialom, reducirnimi komadi, pokrovi, konzolami in šablonami za pritrditev na stene. Barva po dogovoru z arhitektom, demontaža in ponovna montaža vključno z tesnili</t>
  </si>
  <si>
    <t>22KV-600x600 -sanitarije zaposleni</t>
  </si>
  <si>
    <t>22KV-600x1000 -prostor prodaje kart</t>
  </si>
  <si>
    <t>33KV-600x1000 -čakalnica</t>
  </si>
  <si>
    <t>SKUPAJ:</t>
  </si>
  <si>
    <t>dem</t>
  </si>
  <si>
    <t>Termostatska glava</t>
  </si>
  <si>
    <t>Termostatska glava, z zaščito proti kraji, zavarovano proti prevelikemu gibu, priključek M 30 x 1,5, npr. Heimeier</t>
  </si>
  <si>
    <t>Tip K</t>
  </si>
  <si>
    <t>Bakrena cev</t>
  </si>
  <si>
    <t>Bakrena cev izdelana iz minimalno 99,9% čistega bakra je z notranje strani po lastnem postopku dodatno zaščitena proti luknjičasti koroziji, bakrena cev SANCO DIN EN 1057, DIN 1786/1754, vključno elementi cevi (fitingi, navojne zveze, oblikovni komadi), spoji trdo lotani, vključno material za trdo lotanje in pomožni material za montažo</t>
  </si>
  <si>
    <t>fi 18 x 1</t>
  </si>
  <si>
    <t>m</t>
  </si>
  <si>
    <t>fi 22 x 1</t>
  </si>
  <si>
    <t>3.1.</t>
  </si>
  <si>
    <t>Izolacija</t>
  </si>
  <si>
    <t>Izolacija kot npr. ARMAFLEX, izolacija z zaprto celično strukturo, max. temperatura medija 105°C, toplotna prevodnost λ=0,037 W/mK, koeficient upora proti difuziji pare μ&gt;3000, cevi dolžine 2 m, vključno z cevnimi objemkami za nosilce z istimi lastnostmi kot je izolacija in materialom za montažo kot je lepilo, čistilo… (za izolacijo ogrevalnih cevi)</t>
  </si>
  <si>
    <t>ITS 19x48</t>
  </si>
  <si>
    <t>Rozete</t>
  </si>
  <si>
    <t>Rozete za prehode cevi skozi stene, stropove ali tla DN 15 - DN 65</t>
  </si>
  <si>
    <t>Preboji</t>
  </si>
  <si>
    <t>Izvedba prebojev  za potrebe ogrevanja</t>
  </si>
  <si>
    <t>fi 50</t>
  </si>
  <si>
    <t>Protipožarno tesnenje prebojev</t>
  </si>
  <si>
    <t>Protipožarno tesnenje prebojev na mejah požarnih sektorjev po sistemu kot npr. PROMAT z zaščitno peno promafoam in protipožarnim premazom promastop, odpornost 90 minut</t>
  </si>
  <si>
    <t>Pripravljalna dela</t>
  </si>
  <si>
    <t>Pripravljalna dela, tlačni preizkus, izpiranje cevovodov  ter zaključna dela</t>
  </si>
  <si>
    <t>komplet</t>
  </si>
  <si>
    <t>Obešalni in pritrdilni material</t>
  </si>
  <si>
    <t>Obešalni in pritrdilni material za pritrditev razvoda ogrevanja</t>
  </si>
  <si>
    <t>kg</t>
  </si>
  <si>
    <t>Vregulacija sistema</t>
  </si>
  <si>
    <t>Vregulacija sistema z meritvami in nastavitvami pretokov, nastavitvijo vregulacije in poizkusno obratovanje. Potrebno je urediti zimsko in letno vregulacijo sistema in ob prisotnosti nadzora izdelati zapisnik o regulacijiu sistema.</t>
  </si>
  <si>
    <t>2.  Povezava toplotna podpostaja</t>
  </si>
  <si>
    <t>Jeklene šivne ali brezšivne cevi</t>
  </si>
  <si>
    <t>Jeklene šivne ali brezšivne cevi, izdelane po DIN 2448, skupaj s fazonskimi komadi, koleni, vključno z varilnim in pomožnim materialom za montažo</t>
  </si>
  <si>
    <t>∅42,4 x 2,6 po DIN 2448/17175 iz 15Mo3 - 5/4"</t>
  </si>
  <si>
    <t>2.1</t>
  </si>
  <si>
    <t>Lovilec nesnage</t>
  </si>
  <si>
    <t>Lovilec nesnage, navojne izvedbe, vključno z tesnilnim materialom</t>
  </si>
  <si>
    <t>DN 32</t>
  </si>
  <si>
    <t>Kroglična pipa</t>
  </si>
  <si>
    <t xml:space="preserve">Kroglična pipa za toplo ogrevno vodo do 110°C, navojne izvedbe, vključno spojni in tesnilni material, proizvod Polix </t>
  </si>
  <si>
    <t xml:space="preserve">DN 32 </t>
  </si>
  <si>
    <t>Protipovratna loputa</t>
  </si>
  <si>
    <t xml:space="preserve">Protipovratna loputa za toplo vodo do 110°C,navojne izvedbe, vključno spojni in pritrdilni material </t>
  </si>
  <si>
    <t>Ventil s poševnim vretenom</t>
  </si>
  <si>
    <t xml:space="preserve">Ventil s poševnim vretenom za nastavitev pretoka, z merilnimi in izpustnimi priključki, navojne izvedbe, vključno spojni in pritrdilni material </t>
  </si>
  <si>
    <t>DN 32 PN6</t>
  </si>
  <si>
    <t>Gumijasti kompenzator</t>
  </si>
  <si>
    <t xml:space="preserve">Gumijasti kompenzator za temp.; -20 do 120°C navojni, vključno pomožni material za montažo. </t>
  </si>
  <si>
    <t>DN 25 PN6</t>
  </si>
  <si>
    <t>Obtočna črpalka</t>
  </si>
  <si>
    <t xml:space="preserve">Elektronsko regulirana obtočna črpalka GRUNDFOS, vključno tesnilni in pritrdilni material, vključno protiprirobnice in vijačni material, daljinsko upravljanje start/stop. </t>
  </si>
  <si>
    <t>tip  MAGNA3 25-100</t>
  </si>
  <si>
    <t>Q = 2,9 m3/h</t>
  </si>
  <si>
    <t>dp = 50kPa</t>
  </si>
  <si>
    <t xml:space="preserve">P / U  = 86 W / 230V </t>
  </si>
  <si>
    <t>Praznilno polnilna</t>
  </si>
  <si>
    <t xml:space="preserve">Praznilno polnilna pipa s pokrovčkom na verižici, vključno spojni in pritrdilni material </t>
  </si>
  <si>
    <t>DN 15</t>
  </si>
  <si>
    <t>Manometer</t>
  </si>
  <si>
    <t>Manometer v okroglem ohišju FI 100mm, za območje 0-600 kPa, vključno z manometrsko pipico ter pomožnim materialom za montažo.</t>
  </si>
  <si>
    <t>Bimetalni termometer</t>
  </si>
  <si>
    <t>Bimetalni termometer za območje od 0-120° C, vključno z zaščitno tulko in pomožnim materialom za montažo</t>
  </si>
  <si>
    <t>Avtomatski odzračniki</t>
  </si>
  <si>
    <t xml:space="preserve">Avtomatski hitri odzračevalnik, iz medi, priključek G1/2", maks. temp. 110 °C, </t>
  </si>
  <si>
    <t>SPIROTOP 1/2"</t>
  </si>
  <si>
    <t>Antikorozijska zaščita</t>
  </si>
  <si>
    <t>Antikorozijska zaščita cevovodov, armatur in obešalno pritrdilnega materiala z dvakratnim premazom oksidne barve.</t>
  </si>
  <si>
    <t xml:space="preserve">Polnitev sistema </t>
  </si>
  <si>
    <t>Polnitev sistema z mehko vodo.</t>
  </si>
  <si>
    <t>Navezava</t>
  </si>
  <si>
    <t>Navezava povezovalnega cevovoda od klimata na obstoječi ogrevalni sistem v toplotni podpostaji. Predelava obstoječega ogrevalnega sistema, za potrebe povezave klimata, vključno z  vsemi fitingi, zapornimi ventili, izolacijo, vključno z vsem potrebnim nosilnim, montažnim in tesnilnim materialom</t>
  </si>
  <si>
    <t>D.2.)PREZRAČEVANJE IN KLIMATIZACIJA</t>
  </si>
  <si>
    <t>1. PREZRAČEVANJE</t>
  </si>
  <si>
    <t>KLIMAT KN1-prezračevanje avle</t>
  </si>
  <si>
    <t xml:space="preserve">Kompaktna klimatska naprava za dovod svežega zraka in odvod izrabljenega zraka. Naprava je vodoravne izvedbe s čelnimi priključki  in za notranjo postavitev na tla. Krmilna oprema je integrirana v napravi.
Ohišje:
Izdelano v dvostenski izvedbi s stenami iz pocinkane jeklene pločevine, zaščitene s prevleko Magnelis (MgZn) in z vmesno izolacijo iz mineralne volne debeline 50 mm.
- zaščita pred korozijo: razred C5
- mehanska stabilnost: razred D2
- faktor toplotne prehodnosti: T2 po EN 1886
- faktor toplotnih mostov: TB2 po EN 1886
Filtri:
- vrečasti filter F7-ePM1 60% dovod
- vrečasti filter M5-ePM10 60% odvod
Ventilatorji:
Energijsko učinkovit dovodni in odvodni ventilator z varčnim EC motorjem in zvezno regulacijo pretoka.
Rekuperator:
Visoko-učinkoviti rotacijski regenerator z visokim izkoristkom za vračanje temperature in vlage.
Kontrolna omarica je locirana zunaj naprave na ohišju, kar omogoča lažje upravljanje in priključitev zunanjih komponent. Vsa tipala so integrirana v napravi. V primeru zunanje postavitve klimata se omarica prestavi v notranjost klimata.
Digitalni krmilnik omogoča številne načine temperaturne in pretočne regulacije, rekuperacijo v poletnem in zimskem času, prosto in nočno hlajenje, delovanje po tedenskem urniku, nadzor zamazanosti filtrov, nadzor nad delovanjem delov in funkcijami, besedilne alarme na velikem 7'' LCD posluževalnem zaslonu na dotik. Dinamična funkcijska shema na zaslonu omogoča vizualno spremljanje parametrov v obratovanju in njihov dostop.
Regulacijski sistem ima vgrajen WEB server ter je povezljiv na CNS preko ModBUS-a. Omogoča tudi povezavo preko Cloud-a in spremljanje parametrov ter alarmov na daljavo.
</t>
  </si>
  <si>
    <t xml:space="preserve">Tehnične karakteristike:  
'- napajanje klimata: 400V/3f/50Hz, Pel=4,3kW                                                                                    '- vodni grelnik Qgr (50/40°C): 13kW
'- dovod zraka: 4000 m3/h, 300 Pa
'- odvod zraka: 4000 m3/h, 200 Pa
'- toplotni izkoristek rekuperatorja pri projektnih pogojih: 80,7%,                                                             '- vračanje vlage: 74,7%                                                                                                                        '- vrnjena toplotna energija: 30,6kW            
'- dimenzije DxŠxV: 1786 x1312x1597 mm
'- teža: 403 kg
Dodatna oprema: 
- zaporna loputa z vzmetnim motornim pogonom: 
TUNE-AHU-800x400-LF24   -   2 kos                                                                                                       '- 3-p mešalni ventil ZMD320-6,3 + zvezni pogon RVAZ4-24A +obtočna črpalka 25-80                                                                                                                                                                                                                                                                         
Naprava ustreza Ecodesign direktivi za 2016 in 2018 in spada v A+ energijski razred. Naprava mora imeti Eurovent certifikat.
Proizvajalec, npr.kot: : Systemair   Topvex SR70-R-HWH
</t>
  </si>
  <si>
    <t>KLIMAT KN2-prostor prodaje kart</t>
  </si>
  <si>
    <t xml:space="preserve">Posluževalni krmilnik na ohišju naprave ima LCD zaslon na dotik s slovensim menijem in z enostavno nastavitvijo pretokov zraka, temperature, spremljanjem delovanja ter tedensko uro. 
Tehnične karakteristike:                                                                                                                                  '- pretok zraka: Vdov/Vodv= 200/200 m3/h 
'- razpoložljiv padec tlaka: 200/200 Pa                                                                                                   '- izkoristek po EN308: 90%                                                                                                                 '- vračanje vlage:  81%                                                                                                                                '- napajanje: 230V/1f/50Hz                                                                                                                  '- Pel=1,85kW (od tega el. grelnik 1,67kw)                                                                                                              '- zvočna moč v okolico na: 42dB(A)                                                                                                    '- zvočni tlak v okolico na: 35dB(A)                                                                                                      '- dimenzije dxšxv: 762x802x491mm                                                                                                     '- teža: 70kg                                                                                                                       Naprava ustreza direktivi o energetski učinovitosti Erp2016 in Erp2018 in ima EUROVENT certifikat. Naprava spada v energijski razred A.
                                                                                                                                                                                                                                                                                                                                                                                                                                                                                                                                                                                                                         Dodatno:                                                                                                                                                            '- samozaporna kanalska loputa BDSI 160   2 kos                                                                                                                     '- posluževalni stenski tablo na dotik: SAVE TOUCH                                                       .                                                                                                                                    Proizvajalecnpr.kot:: Systemair           Tip:SAVE VTR 300 L
</t>
  </si>
  <si>
    <t>DX hladilnik</t>
  </si>
  <si>
    <t xml:space="preserve">Dobava in montaža kanalskega dx izmenjevalca za hlajenje in gretje:
sestavljen je iz bakrenih cevi z navarjenimi aluminijastimi lamelami.  Izmenjevalec je zrakotesne izvedbe, z eliminatorjem kapljic ter nerjavno kondezno bano.
</t>
  </si>
  <si>
    <t xml:space="preserve">Tehnični podatki:                                                                                                                          </t>
  </si>
  <si>
    <t>- pretok zraka: 4000m3/h</t>
  </si>
  <si>
    <t>- hladivo: R32</t>
  </si>
  <si>
    <t>- potrebna hladilna moč: 25kW</t>
  </si>
  <si>
    <t>- temperatura za izmenjevalcem, hlajenje:18°C</t>
  </si>
  <si>
    <t>- potrebna grelna moč: 15kW</t>
  </si>
  <si>
    <t>- temperatura za izmenjevalcem, gretje:20°C</t>
  </si>
  <si>
    <t xml:space="preserve">- padec tlaka na zračni strani: 72 Pa                                                     </t>
  </si>
  <si>
    <t>Proizvajalec npr.kot: Systemair</t>
  </si>
  <si>
    <r>
      <t>Tip:</t>
    </r>
    <r>
      <rPr>
        <sz val="10"/>
        <color indexed="8"/>
        <rFont val="Arial"/>
        <family val="2"/>
        <charset val="238"/>
      </rPr>
      <t xml:space="preserve"> </t>
    </r>
    <r>
      <rPr>
        <sz val="8"/>
        <color indexed="8"/>
        <rFont val="Arial"/>
        <family val="2"/>
        <charset val="238"/>
      </rPr>
      <t>DX 800x500</t>
    </r>
  </si>
  <si>
    <t>Mehanski regulator pretoka-pravokotni</t>
  </si>
  <si>
    <t xml:space="preserve">Mehanski okrogli regulator pretoka zraka - brez pomožne energije, območje nastavljanja količine zraka 1:4. Naprava je sestavljena iz ohišja iz pocinkane pločevine, aluminijaste lopute ter ročnim mehanizmom za nastavitev pretoka. Delovnanje v temperaturnem območju od -20°C do 50°C, pri tlačni diferenci do 1000 Pa.. Dobavitelj: BOSSPLAST, Proizvajalec: TROX, tip: RN, velikost: </t>
  </si>
  <si>
    <t xml:space="preserve">npr.kot: systemair, NOTUS S 400x400-M0, MEHANSKA NASTAVITEV
</t>
  </si>
  <si>
    <t>Požarne lopute -pravokotna</t>
  </si>
  <si>
    <t xml:space="preserve">Požarne lopute z elektromotornim pogonom npr.kot:Belimo z vzmetnim vračanjem in s konektorskim vtikačem (komunikacija lege) in prigrajenim varnostnim temperaturnim varovalom. Lopute naj bodo dobavljene vključno s priključno dozo, ki skrbi za napajanje in komunikacijo, vključno pritrdilni, tesnilni in spojni material. </t>
  </si>
  <si>
    <t>npr.kot: systemair,  FDS-3G-800x400-H5-2-KS, MOTORNI POGON 230V,  KONČNA STIKALA, dimenzije: 800x400mm</t>
  </si>
  <si>
    <t xml:space="preserve">npr.kot: SYSTEMAIR, FDS-3G-400x400-H5-2-KS, MOTORNI POGON 230V,  KONČNA STIKALA, dimenzije: 400x400mm
</t>
  </si>
  <si>
    <t>Požarne lopute -okrogla</t>
  </si>
  <si>
    <t>npr.kot: systemair, SYSTEMAIR, FDR-3G-160-B230T, MOTORNI POGON 230V,  KONČNA STIKALA, dimenzije: ∅160</t>
  </si>
  <si>
    <t>Zaporna loputa</t>
  </si>
  <si>
    <t>Zaporna loputa na odvodu zraka v okolico, okvir iz aluminija, lamele iz aluminijastih profilov, vgradnja s standardno prirobnico,  zračni pretok 4000m3/h, razred tesnosti lopatic 2, vključno z belimo pogonom 230V. Delovanje lopute, v primeru nedelevanja klimata loputa zaprta.</t>
  </si>
  <si>
    <t>npr.kot: SYSTEMAIR, RKT,  800x400, z belimo pogonom</t>
  </si>
  <si>
    <t>Dušilnik zvoka</t>
  </si>
  <si>
    <t xml:space="preserve">Dušilnik zvoka, pravokotne oblike, univerzalna prirobnica, z stranskimi loputami, vključno z vsem potrebnim montažnim materialom </t>
  </si>
  <si>
    <t xml:space="preserve">npr.kot: SYSTEMAIR, LDR80-40 Silencer
</t>
  </si>
  <si>
    <t>Okrogli dušilnik zvoka</t>
  </si>
  <si>
    <t>Okrogli dušilnik zvoka, vključno pritrdilni in tesnilni material npr. kot SYSTEMAIR. LDC 160/900mm</t>
  </si>
  <si>
    <t>Strešni deflektor</t>
  </si>
  <si>
    <t>Strešni deflektor inox izvedbe, 135</t>
  </si>
  <si>
    <t>Deflektor-peron</t>
  </si>
  <si>
    <t>Nmestitev stolpnega deflektorja za dovod zraka v prezračevalni tunel sanitarij, material nerjavna pločevina AISI 304, premera fi400, višine 2000mm, število lamel 8</t>
  </si>
  <si>
    <t xml:space="preserve">npr.kot:LINDAB, SP-R/400/2000/1000/KAPA TIP2/NERJAVNA PLOČEVINA AISI 304 MAT/3000m3/h
</t>
  </si>
  <si>
    <t>Prezračevalni kanali</t>
  </si>
  <si>
    <t>Pravokotni kanali iz pocinkane jeklene pločevine, debeline po DIN 1946, vključno oblikovni elementi (kolena, T-kosi, prehodi, etaže, priključki, nastavki itd.), tesnilni, spojni in pritrdilni material.</t>
  </si>
  <si>
    <t>Spiralno robljeni okrogli kanali</t>
  </si>
  <si>
    <t>Spiralno robljeni okrogli kanali in fazonski kosi, kompletno s spojnim, tesnilnim in obešalnim materialom</t>
  </si>
  <si>
    <t>∅ 160</t>
  </si>
  <si>
    <t>Toplotna izolacija</t>
  </si>
  <si>
    <t>Toplotna izolacija dovodnih in odvodnih zračnih kanalov iz sintetičnega kavčuka naslednjih debelin</t>
  </si>
  <si>
    <t>temp. območje: -40 do +105°C, plošče 85°C</t>
  </si>
  <si>
    <t>toplotna prevodnost: 0,035 W/mK po DIN 52613</t>
  </si>
  <si>
    <t>koef. upora proti difuziji vodne pare: 7960 po DIN 52615</t>
  </si>
  <si>
    <t>gorljivost: razred B1, samougasljiv po DIN 4102</t>
  </si>
  <si>
    <t>barva: črna</t>
  </si>
  <si>
    <t>vklučno z lepilom za izolacijo in čistilom</t>
  </si>
  <si>
    <t>npr. kot: (Armacell AC, ali enakovredno)</t>
  </si>
  <si>
    <t xml:space="preserve"> -debeline 19 mm </t>
  </si>
  <si>
    <t>Sifon</t>
  </si>
  <si>
    <t>Sifon za iztok kondenzne vode iz klimata</t>
  </si>
  <si>
    <t>kondenčna črpalka</t>
  </si>
  <si>
    <t>Kondenčna črpalka</t>
  </si>
  <si>
    <t>Največji obratovalni tlak PN 0,5 bar
Najm. temperatura medija Tmin 5 °C
Najv. temperatura medija Tmax 60 °C
Temperatura okolice najm. Tmin 5 °C
Najv. temperatura okolice Tmax 40 °C
pH vrednost 2.5
Vklopni volumen V 0,7 l
Min. nivo izklop 33 mm
Min. nivo vklop 55 mm</t>
  </si>
  <si>
    <t>Podatki o motorju
Omrežni priključek 1~100-240 V, 50 Hz
Toleranca napetosti ±5 %
Nazivna moč P2 15 W
Nazivno število vrtljajev n 15000 1/min
Nazivni tok IN 0,2 A
Razred izolacije B
Vrsta zaščite motorja IP20
Materiali
Material rezervoarja ABS
Ohišje črpalke ABS
Tekač POM
Material motorja ABS
Vključno z tlačno in sesalno cevjo, dolžine 10m</t>
  </si>
  <si>
    <t>Prezračevalna rešetka</t>
  </si>
  <si>
    <t xml:space="preserve">Prezračevalna rešetka za odvod/dovod zraka, vključno z regulatorskim nastavkom ter vsem potrebnim materialom za montažo                                                                                                   </t>
  </si>
  <si>
    <t>npr. kot: SYSTEMAIR ,  NOVA-B-1-1-200x100-R1-UR-H-SW</t>
  </si>
  <si>
    <t>npr. kot: SYSTEMAIR ,  NOVA-B-2-1-1000x100-R1-UR-H-SW</t>
  </si>
  <si>
    <t>Revizijski pokrovi za pravokotne kanale</t>
  </si>
  <si>
    <t>Za pravokotne kanale,  pocinkane izvedbe, z izolacijsko tesnilno peno iz polietilena in ročajem iz poliamida</t>
  </si>
  <si>
    <t>npr. kot: RD322, izrez 200x100mm</t>
  </si>
  <si>
    <t>Izvedba prebojev skozi zid</t>
  </si>
  <si>
    <t>Izvedba prebojev skozi steno, za potrebe prezračevanja</t>
  </si>
  <si>
    <t>za cev  fi 160 betonski zid</t>
  </si>
  <si>
    <t xml:space="preserve">Navezava prezračevalnih kanalov na obstoječi prezračevalni sistem, vključno z reducirnimi kosi, koleni, vključno z vsem potrebnim materialom za montažo. </t>
  </si>
  <si>
    <t>klp</t>
  </si>
  <si>
    <t>Čiščenje obstoječega prezračevanja</t>
  </si>
  <si>
    <t>Strojno čiščenje obstoječih prezračevalnih kanalov ter rešetk, čišenje obstoječih vetikal v stolpu, obstoječe prezračevanje v avli objekta</t>
  </si>
  <si>
    <t xml:space="preserve">m </t>
  </si>
  <si>
    <t>Drobni vijačni, obešalni in pritrdilni material</t>
  </si>
  <si>
    <t>Drobni vijačni in pritrdilni material. Porabo materiala mora pred vgraditvijo potrditi nadzorna služba</t>
  </si>
  <si>
    <t>Dokumentacija za prevzem</t>
  </si>
  <si>
    <t>Izvajalec mora predati vso potrebno dokumentacijo o vgrajeni opremi (obratovalna navodila, navodila za vzdrževanje, ateste, garantne liste, sheme)</t>
  </si>
  <si>
    <t>Shema naprave v okvirju z zaščitnim steklom, vključno pritrdilni material. Izdelava trajnih napisnih ploščic za označevanje cevovodov in kanalov.</t>
  </si>
  <si>
    <t>Poskusno obratovanje</t>
  </si>
  <si>
    <t>Poskusno obratovanje s funkcionalnim optimiranjem sistema ozir. avtomatike in šolanje osebja za rokovanje z napravami</t>
  </si>
  <si>
    <t>kpl.</t>
  </si>
  <si>
    <t>2. KLIMATIZACIJA prostor prodaje kart</t>
  </si>
  <si>
    <t>Split zunanja enota</t>
  </si>
  <si>
    <t xml:space="preserve">Split klimatska naprava v izvedbi za hlajenje in ogrevanje, opremljena z nadzornim sistemom DC inverter, zstreza npr. kot: SAMSUNG AR18TXEAAWKXEU, </t>
  </si>
  <si>
    <t xml:space="preserve">Tehnične lastnosti:
• Hladilna moč: 5,00kW (1,60-6,70) SEER/ E.razred: 6,80/A++;     
• Grelna moč: 6,00kW (1,30-8,00)  SCOP/ E.razred: 4,10/A+;
• Hladilno sredstvo: plin R32
• Območje delovanja (hlajenje/gretje): -10 do +46°C / -15 do +24°C
• Zvočni tlak zunanje enote: 51dB 
• Dimenzije zunanje enote (VxŠxG): 638*880*310 mm
• Teža zunanje enote: 39,7 kg
• Cev za tekočino: 6,35 mm
• Cev za plin: 12,70 mm
Max. razdalja povezovalnih cevi: od 3 do 30 m, od tega 15 m višine
Priključek R32: tekoča faza: 6,35 mm
Priključek R32: Plinska faza: 12,7 mm
Območje delovanja: hlajenje: -10 do 46 ° C
Območje: ogrevanje: -15 do 24 ° C
Postavka zajema dobavo, montažo, zagon, certificirani konzolni material (Hilti, Sikla, Mupro…), potrebe za postavitev naprave na streho ali zunanjo steno objekta.
</t>
  </si>
  <si>
    <t xml:space="preserve">Dobava in montaža - notranja enota klimatskega sistema Samsung stenske izvedbe iz serije WindFree Avant, opremljena Z ventilatorjem, tristopenjskim elektromotorjem, izmenjevalnikom toplote z direktno ekspanzijo freona in vsemi potrebnimi elementi za zaščito, krmiljenje in regulacijo enote in temperature. 
Enota ima vgrajeno visoko zmogljivo tehnologijo filtracijo zraka. • Easy Filter Plus(protibakterijski premaz) •Tri-care filter(antibakterijska, antivirusna in antialergijska zaščita) • Avtomatsko čiščenje • pametno upravljanje - SmartThings(WiFi vmesnik) • Sistem samostojne diagnoze • 24-urni časovnik, • Protokol NASA, • glasovno upravljanje • Trojna zaščita Protector Plus zaščita kompresorja
Naslednje tehnične lastnosti:
• Hladilna moč: 5,00kW (1,60-6,70)
• Grelna moč: 6,00kW (1,30-8,00)
• Max. Pretok zraka: 15,7m3/min
• Razvlaževanje: 2,0L/h; 
• Zvočni tlak notranje enote: 25dB-41dB 
• Dimenzije notranje enote VxŠxG: 299x1.055x215 mm
• Teža notranje enote: 12,2 kg
Ustreza npr. kot.: SAMSUNG AR18TXEAAWKNEU - AVANT
Priključek R32: tekoča faza: 6,35 mm
Priključek R32: plinska faza: 12,7 mm
Masa: 12,2 kg
</t>
  </si>
  <si>
    <t>Cevna povezava</t>
  </si>
  <si>
    <t xml:space="preserve">Dobava in montaža - bakrene cevi, predizolirane z Armacell, tip XG, debelin 9mm s fazonskimi kosi, z materialom za lotanje, s tesnilnim in obešalnim materialom, z dodatkom za razrez, po VDI 2035, DIN 18380.                                  </t>
  </si>
  <si>
    <t xml:space="preserve">Cu 6,35            </t>
  </si>
  <si>
    <t xml:space="preserve">Cu 12,7  </t>
  </si>
  <si>
    <t>Elektro komunikacije</t>
  </si>
  <si>
    <t>Dobava in montaža elektro komunikacijske povezave  med notranjo in zunanjo enoto:'- 5x1,5mm2 oklopljen elektro vodnik za signal, voden zaščitni cevi</t>
  </si>
  <si>
    <t>Elektro kabelska polica s pokrovom, vodena po strehi na prostem, za potrebe vodenja freonskih cevovood in električnih vodnikov med notranimi in zunanjimi enotami sistema split. Postavka zajema tudi pritrdilni in monžano konzolni material.</t>
  </si>
  <si>
    <t>Tlačni preizkus trdnosti in tesnenja cevovoda z inertnim plinom, vakunuranje in polnjenje sistomov s freonom, vključno s potrebnim materialom (čepi), ter izdelavo pisnega poročila o uspešno opravljenem tlačnem. preizkusu; predaja gradbeno tehnične dokumentacije, označitev medijev in smeri pretokov…Velja za vse predvidene sisteme.</t>
  </si>
  <si>
    <t xml:space="preserve">Izvedba prebojev </t>
  </si>
  <si>
    <t>Izvedba prebojev skozi ploščo in steno, za potrebe klimatizacije</t>
  </si>
  <si>
    <t>3. KLIMATIZACIJA-TČ, povezava DX hladilnik</t>
  </si>
  <si>
    <t>Toplotna črpalka</t>
  </si>
  <si>
    <t xml:space="preserve">Naprava ima sledeče tehnične karakteristike, 
podatka COP in EER sta certificirana po EUROVENTU. 
HLAJENJE
Nazivna max. hladilna moč Qhln= 28 kW,
Poraba električne energije pri nazivni moči, 
kompletna enota, 
Qeln=12,73kW, U=1x 380 V, 50 Hz                             EER=2.2
Temperaturno območje delovanja od 
Tz=-5°C do +52°C,
OGREVANJE
Nazivna max. grelna moč Qgrn=31,5 kW,
Poraba električne energije pri nazivni moči,  
kompletna enota, 
Qeln=7.78 kW,U=1x 380 V, 50 Hz                                COP=3.6
Temperaturno območje delovanja od 
Tz=-25°C do +24°C,
OSTALO
Električni priključek: 3F/380V/50Hz,
zvočni tlak Lp(1,0 m)= 62/64dB,
Dimenzije (šxvxg) = 940.00x1630.00x460.00 mm
Teža m=155 kg,
Medij: R410A,
Cevni priklop tekoča faza: 9.52
Cevni priklop plinska faza: 22.22        </t>
  </si>
  <si>
    <t>Samsung tip MXDK100AN AHU Kit</t>
  </si>
  <si>
    <t>Samsung tip MWR-WG00JN stenski touch krmilnik</t>
  </si>
  <si>
    <t>Montaža in kabliranje EEV kompleta s pripadajočo krmilno omarico, navezava na bakrene priključke toplotnega menjalnika v napravi, montaža elektronskega ekspanzijskega ventila, montaža in kabliranje potrebnih senzorjev za delovanje kompleta (EVA IN/OUT, ...), ter povezava vse krmilnih povezav med krmilnim kompletom kompresorsko kondenzacijske enote in klimatsko napravo (vklopi/izklopi, alarmi, odtaljevanja, vodenje 0-10V, ipd. ...)</t>
  </si>
  <si>
    <t>Dobava in montaža bakrenih cevi, 
za cevni razvod hladilniškega (VRV) sistema KN1 kuhinja
za nadometno speljane razvode znotraj objekta, 
iz enakega materiala so izdelani tudi vsi fazonski kosi, 
predizolirane po navodilih proizvajalca opreme in skladno z EN 12735-1, 
predvidoma z Kaiflex ST cevaki,
debelina navedena spodaj, 
komplet z materialom za lotanje, 
vsem potrebnim spojnim, tesnilnim, montažnim materialom, 
vključno z vsem potrebnim sistemskim obešalnim in pritrdilnim materialom, konzolami za pritrditev na konstrukcijo, strop, steno, z cevnimi nosilci in objemkami za hladilniško tehniko, 
dimenzij:</t>
  </si>
  <si>
    <t xml:space="preserve"> tekoča faza: 9.52</t>
  </si>
  <si>
    <t xml:space="preserve"> plinska faza: 22.22       </t>
  </si>
  <si>
    <t>Zaščita bakrenih cevovodov (par bakrenih cevi s tovarniško izolacijo) izven objekta, oplaščeno z aluminijastim (Alu) oklepom, izvedeno vodotesno, za zaščito instalacije pred fizičnimi poškodbami in direktnim sončnim sevanjem</t>
  </si>
  <si>
    <t>Izvedba tlačnega preizkusa celotnega VRV sistema KN1 kuhinja
vakumiranje in dopolnjevanje z hladivom R410A 
predvidoma potrebna dodatna količina hladiva R410A m= 4kg, 
z izdelavo pisnega dokumenta o uspešno opravljenem tlačnem preizkusu, 
regulacijo in nastavitvijo celotnega VRF sistema ogrevanja in hlajenja, 
okoljsko dajatvijo,
nastavitvijo vseh elementov,
pooblaščenim zagonom z nastavitvami 
in poučevanjem uporabnika.</t>
  </si>
  <si>
    <t>D.3.) VODOVOD, IN KANALIZACIJA, SANITARNA OPREMA</t>
  </si>
  <si>
    <t xml:space="preserve">1. VODOVOD </t>
  </si>
  <si>
    <t>večplastne cevi za vodovod</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</si>
  <si>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t>
  </si>
  <si>
    <t>d20 x 2,5</t>
  </si>
  <si>
    <t xml:space="preserve">Obešalni in pritrdilni material za pritrditev razvoda tople vode ter razdelilnikov. </t>
  </si>
  <si>
    <t>Izvedba prebojev</t>
  </si>
  <si>
    <t>Izvedba prebojev skozi ploščo in steno, za potrebe ogrevanja in hlajenja.</t>
  </si>
  <si>
    <t>fi 50 opečni zid</t>
  </si>
  <si>
    <t>Izdelava oznak</t>
  </si>
  <si>
    <t>Izdelava oznak in napisnih tablic posameznih vej sanitarne vode, katere se namestijo na zaporne ventile za možnost zapiranja posameznih vej.</t>
  </si>
  <si>
    <t>Protipožarno tesnenje prebojev na mejah požarnih sektorjev po sistemu kot npr. PROMAT z zaščitno peno promafoam in protipožarnim premazom promastop, odpornost 90 minut.</t>
  </si>
  <si>
    <t>Pripravljalna in zaključna dela</t>
  </si>
  <si>
    <t>Pripravljalna in zaključna dela tlačna preizkušnja, kloriranje omrežja in izdaja potrdila o opravljenem klornem šoku, funkcionalni preizkus notranje hidrantne mreže.</t>
  </si>
  <si>
    <t>Prevezava, navezava</t>
  </si>
  <si>
    <t>prevezava ter navezava na obstoječo vodovodno inštalacijo, vključno, fitingi,  cevnim in montažnim materialom</t>
  </si>
  <si>
    <t>2. PRIPRAVA TOPLE SANITARNE VODE</t>
  </si>
  <si>
    <t>Ogrevalnik sanitarne vode</t>
  </si>
  <si>
    <t>Zaprt, tlačni električni grelnik vode npr.kot: Gorenje Tiki GT s prostornino 15 litrov, primeren za podumivalniško montažo, priključek na vodovodno omrežje: G 1/2, gumb za poljubno nastavitev temperature vode v grelniku do 75 °C, čas segrevanja od 15 do 75° C: 33 minut, 
možnost nastavitve na ekonomično temperaturo in temperaturo zaščite pred zmrzovanjem
kontrolna svetilka za prikaz delovanja električnega grelca, kotliček iz visoko kakovostne jeklene pločevine zaščiten z emajlom , delovni tlak: 6 bar, dimenzije: 500 × 350 × 310 mm, vključno z fitingi, varnostnim ventilom, raztezno posodo 2L, montažnim ter tesnilnim materialim</t>
  </si>
  <si>
    <t>Spuščanje naprave v obratovanje</t>
  </si>
  <si>
    <t>Spuščanje naprave v obratovanje, poizkusno obratovanje,</t>
  </si>
  <si>
    <t>Pripravljalna dela, tlačni preizkus, izpiranje cevovodov ter zaključna dela.</t>
  </si>
  <si>
    <t>3. ODTOČNA KANALIZACIJA</t>
  </si>
  <si>
    <t>PE odtočne cevi</t>
  </si>
  <si>
    <t>PE odtočne cevi, vključno fazonski komadi, cevne objemke, ter ostali pomožni material za montažo. Cevi se spajajo z natičnimi obojkami.</t>
  </si>
  <si>
    <r>
      <t>f</t>
    </r>
    <r>
      <rPr>
        <sz val="8"/>
        <rFont val="Arial CE"/>
        <charset val="238"/>
      </rPr>
      <t xml:space="preserve"> 50 </t>
    </r>
  </si>
  <si>
    <t>PVC odtočne cevi</t>
  </si>
  <si>
    <t>PVC odtočne cevi, SN4,  vključno fazonski komadi, cevne objemke, ter ostali pomožni material za montažo. Cevi se spajajo z natičnimi obojkami.</t>
  </si>
  <si>
    <r>
      <t>f</t>
    </r>
    <r>
      <rPr>
        <sz val="8"/>
        <rFont val="Arial CE"/>
        <charset val="238"/>
      </rPr>
      <t xml:space="preserve"> 110 </t>
    </r>
  </si>
  <si>
    <t>Cevovodi za kondenzat</t>
  </si>
  <si>
    <t>Cevovodi za kondenzat, iz trdega PP-R, z natičnimi obojkami, DIN 19531, vklj. s fazonskimi kosi, cevne objemke, HL 138 podometni sifon, izolacijo proti rosenju 4 mm, ter tesnilni material.</t>
  </si>
  <si>
    <r>
      <t>f</t>
    </r>
    <r>
      <rPr>
        <sz val="8"/>
        <rFont val="Arial CE"/>
        <charset val="238"/>
      </rPr>
      <t xml:space="preserve"> 32</t>
    </r>
  </si>
  <si>
    <t>fi 60</t>
  </si>
  <si>
    <t>Pripravljalna in zaključna dela, vključno z preizkusom tesnosti kanalizacije.</t>
  </si>
  <si>
    <t xml:space="preserve">4. SANITARNA OPREMA </t>
  </si>
  <si>
    <t>Stranišče-SANITARIJE ZAPOSLENI</t>
  </si>
  <si>
    <t>Stranišče, vključno :</t>
  </si>
  <si>
    <t xml:space="preserve"> - keramična konzolna WC školjka z zadnjim iztokom.  Duofix suhomontažni element za WC s PO (podometnim) WC - kotličkom z aktiviranjem spredaj, z vsemi priključki in pritrdilnim materialom, vključno s tipko za aktiviranje-kromirana izdelek GEBERIT.</t>
  </si>
  <si>
    <t>1 kom</t>
  </si>
  <si>
    <t xml:space="preserve"> - gumi manšeta</t>
  </si>
  <si>
    <t xml:space="preserve"> - podložna guma</t>
  </si>
  <si>
    <t xml:space="preserve"> - MS pokroman kotni reg.ventil DN15/10</t>
  </si>
  <si>
    <t xml:space="preserve"> - plast. sedežna deska s pokrovom, skupaj s pritrdilnimi vijaki</t>
  </si>
  <si>
    <r>
      <t xml:space="preserve"> - poc. lesni vijak s plast. zidnim vložkom </t>
    </r>
    <r>
      <rPr>
        <sz val="8"/>
        <rFont val="Calibri"/>
        <family val="2"/>
        <charset val="238"/>
      </rPr>
      <t>ø</t>
    </r>
    <r>
      <rPr>
        <sz val="8"/>
        <rFont val="Arial CE"/>
        <charset val="238"/>
      </rPr>
      <t>12, pritrdilni in tesnilni material</t>
    </r>
  </si>
  <si>
    <t>2 kom</t>
  </si>
  <si>
    <t xml:space="preserve">komplet                        </t>
  </si>
  <si>
    <t>Dodatna oprema za stranišče</t>
  </si>
  <si>
    <t>Dodatna oprema za stranišče:</t>
  </si>
  <si>
    <t xml:space="preserve"> - držalo za papir v rolah</t>
  </si>
  <si>
    <t>Umivalnik -SANITARIJE</t>
  </si>
  <si>
    <t>Umivalnik - komplet:</t>
  </si>
  <si>
    <t xml:space="preserve"> - keramični umivalnik vgradnja na steno, dim. 45x35cm</t>
  </si>
  <si>
    <t xml:space="preserve"> - enoročna stoječa  baterija z fiksnim izlivom s perlatorjem ter keramičnim tesnenjem, skupaj s spojnimi cevmi </t>
  </si>
  <si>
    <t xml:space="preserve"> - kotni regulacijski ventil DN 15</t>
  </si>
  <si>
    <t xml:space="preserve"> - odlivni ventil DN 32, skupaj s sifonom - pokroman vključno ves pomožni pritrdilni in nosilni material potreben za montažo</t>
  </si>
  <si>
    <t>Dodatna oprema za umivalnik</t>
  </si>
  <si>
    <t xml:space="preserve"> - ogledalo dim. 60/40 cm z brušenimi robovi, zidna držala</t>
  </si>
  <si>
    <t xml:space="preserve"> - dajalec papirnatih brisač, prvo polnjenje vključeno</t>
  </si>
  <si>
    <t xml:space="preserve"> - milnik</t>
  </si>
  <si>
    <t>vključno pritrdilni in tesnilni material</t>
  </si>
  <si>
    <t>Pomivalno korito</t>
  </si>
  <si>
    <t>Oprema pomivalnega korita, vključno:</t>
  </si>
  <si>
    <t xml:space="preserve"> - enoročna stoječa mešalna baterija za pomivalno korito s perlatorjem, skupaj s spojnimi cevmi </t>
  </si>
  <si>
    <t xml:space="preserve"> - kotni regulirni ventil DN 15</t>
  </si>
  <si>
    <t xml:space="preserve"> - odtočni sifon za pom. korito</t>
  </si>
  <si>
    <t>Pisuar</t>
  </si>
  <si>
    <t>Pisuar , vključno:</t>
  </si>
  <si>
    <t xml:space="preserve"> - školjka za pisuar </t>
  </si>
  <si>
    <t xml:space="preserve"> - podometni zaporni ventil DN 15 z rozeto in pokrovom</t>
  </si>
  <si>
    <t xml:space="preserve">Elektronska armatura za pisoar, podometna GEBERIT, 230V/ 24V DC. Ohišje metalizirano PVC. Senzor v ohišju s priključkom za napajanje. Elektromagnetni servo ventil. Tlak 0,3 do 10 bar. Pretok ca. 12 l./min. pri 3 bar pritiska. Poraba 6 - 10 W, napajanje 24 V DC. Priključek 1/2". Varnostno ločilni transformator vhod 230 V izhod 18 V. Tovarniško nastavljen delovanje na ca. 500 mm (možnost nastavitve). Zamik splakovanja 3 sek, čas splakovanja 5 sek (možnost nastavitve) Velikost plošče 155 x 125 mm.
</t>
  </si>
  <si>
    <t>Pisuarna stena, keramična, vključno z podkonstrukcijo za pritrditev na zid.</t>
  </si>
  <si>
    <t>D.4.) REGULACIJA,</t>
  </si>
  <si>
    <t>Dobava in montaža regulacijske opreme, npr.kot: SIEMENS</t>
  </si>
  <si>
    <t>Kanalsko tipalo kvalitete zraka CO2/VOC 0-10V
SIEMENS: QPM2102</t>
  </si>
  <si>
    <t>na odvodu klimata in iz sanitarij</t>
  </si>
  <si>
    <t>Kanalsko temp. tipalo LG-NI 1000, -50...+80°C, dolžine 0,40m
SIEMENS: QAM2120.040</t>
  </si>
  <si>
    <t>na dovodu in na odvodu klimata</t>
  </si>
  <si>
    <t>Kan. tipalo rel. vlage in temp., 0..10V/ 0..10V ali NI1000
SIEMENS: QFM2120</t>
  </si>
  <si>
    <t>na dovodu v prostor in na odvodu iz prostora</t>
  </si>
  <si>
    <t>Kabelsko temp. tipalo, LG-Ni1000, 2m dolž. -25..+95°C
SIEMENS: QAP22</t>
  </si>
  <si>
    <t>Zaščitna tulka, L=100mm, zun. 1/2, ponikljana medenina, fi 7mm
SIEMENS: ALT-SB100</t>
  </si>
  <si>
    <t>na predtoku ogrevanje in hlajenje</t>
  </si>
  <si>
    <t>Kanalski higrostat
SIEMENS: QFM81.21</t>
  </si>
  <si>
    <t>Diferen. tlačno tipalo,0..1000/ 0..1500/ 0..3000Pa, 0..10V, IP42
SIEMENS: QBM2030-30</t>
  </si>
  <si>
    <t>Protizmrzovalno zaščitno tipalo 0...10V
SIEMENS: QAF63.6-J</t>
  </si>
  <si>
    <t>Pritrdilni set za kapilaro
SIEMENS: AQM63.2</t>
  </si>
  <si>
    <t>Diferenčno tlačno stikalo 50..500Pa
SIEMENS: QBM81-5</t>
  </si>
  <si>
    <t>Motorni pog. žaluzije 24VAC, 3 točkovni, 16Nm, vzmet
SIEMENS: GCA131.1E</t>
  </si>
  <si>
    <t>Motorni pog. žaluzije 24VAC, 0..10V 18Nm, vzmet
SIEMENS: GCA161.1E</t>
  </si>
  <si>
    <t>Frekvenčni pretvornik 11 kW, filter B, IP55
SIEMENS: G120P-11/35B</t>
  </si>
  <si>
    <t>Panel za upravljanje frekvenčnega pretvornika G120P...
SIEMENS: G120P-BOP-2</t>
  </si>
  <si>
    <t>Sinusni filter 400A za priklop na frekvenčni pretvornik (potrebno uskladiti s stanjem na objektu)</t>
  </si>
  <si>
    <t xml:space="preserve">OPOMBE: 
- popis predvideva, da je klimatska naprava dobavljena z merilnim obročem na ventilatorjih
- regulacijski 3-potni ventil na gretju ima zvezno regulacijo 0..10V ali 3 točkovno, levo/desno
- tip, kompatibilnost motorja ventilatorja in frekvenčnega pretvornika uskladiti na objektu
- velikost frekvenčnega pretvornika uskladiti z dejansko močjo motorja na objektu
- parni vlažilnik pride kompletno opremljen z vso potrebno opremo in s signalom 0..10V za vodenje
- kabliranje med klimatom in tipali CO2/VOC na nivoju sanitarij je predmet popisa splošne elektrike
- karakteristike sinusnega filtra uskladiti s stanjem na objektu
</t>
  </si>
  <si>
    <t>DDC AI15 DI10 AO6 DO10</t>
  </si>
  <si>
    <t>Programmable controller, 21I/Os:3UI,8UIO,4DI,6DO. IP,SD card,MI,BH,PB,MB,BA
SIEMENS: POL648.10/FEN</t>
  </si>
  <si>
    <t>Razširitveni modul, 8UI/O, 2AO, 4DO (rele),
SIEMENS: POL955.00/FEN</t>
  </si>
  <si>
    <t>Climatix Touch Panel 7inch, 1024x600 16:9, barvni, kapactivni, IP65/IP20, DC24V, vgradni
SIEMENS: POL8T2.70/STD</t>
  </si>
  <si>
    <t>Inthouse Hub
INTHOUSE: IH-HW2-LC1</t>
  </si>
  <si>
    <t>Izdelava  mobilne aplikacije Inthause za 1 Climatix krmilnik, vključno z licenco
SIEMENS: IH-T0-APP-FNK/FEN</t>
  </si>
  <si>
    <t>8-portni ethernet switch za montažo na DIN letev, napajanje 12-48VDC oz. 18-30VAC
MOXA: EDS-208</t>
  </si>
  <si>
    <t>Elektro komandna omara, komplet ožičena z vsemi zaščitnimi elementi, vključno z montažo</t>
  </si>
  <si>
    <t>Nosilna konstrukcija za montažo EKO</t>
  </si>
  <si>
    <t>Kabliranje do 20m, montaža EKO, priklop, brez energetskega dovodnega kabla</t>
  </si>
  <si>
    <t>vključno z :_x000D_
- montažo periferne opreme, razen ventilov in tipal v cevovode _x000D_
- elektro načrt in funkcijsko shemo avtomatike_x000D_
- opise delovanja in navodila za upravljanje_x000D_
- izdelavo programa za krmilnik_x000D_
- kontrola pravilnosti vgradnje ventilov_x000D_
- kontrolo el. priključkov in nalaganje programa_x000D_
- preizkusni zagon in nastavitev parametrov_x000D_
- poučitev uporabnikov o upravljanju sistema in predajni zapisnik</t>
  </si>
  <si>
    <t>1</t>
  </si>
  <si>
    <t>D.5.) DEMONTAŽNA DELA</t>
  </si>
  <si>
    <t>1. DEMONTAŽNA DELA OGREVANJE</t>
  </si>
  <si>
    <t>Praznjenje</t>
  </si>
  <si>
    <t>Praznjenje ogrevalnega sistema</t>
  </si>
  <si>
    <t>Odstranitev in demontaža</t>
  </si>
  <si>
    <t xml:space="preserve">Odstranitev in demontaža obstoječih ogrevalnih cevi, ter ventilov in ostalih elementov na razvodu, vključno z izolacijo. </t>
  </si>
  <si>
    <t>DN 50 in manj</t>
  </si>
  <si>
    <t>Odstranitev in demontaža obstoječih radiatorjev</t>
  </si>
  <si>
    <t>Blindiranje</t>
  </si>
  <si>
    <t>Blindiranje posameznih odcepov, kateri se trajno odstranijo</t>
  </si>
  <si>
    <t>2. DEMONTAŽNA DELA VODOVOD IN KANALIZACIJA</t>
  </si>
  <si>
    <t>Odstranitev</t>
  </si>
  <si>
    <t xml:space="preserve">Odstranitev in demontaža obstoječih horizontalnih in vertikalnih vodovodnih cevi, podometnih omaric z ventili... </t>
  </si>
  <si>
    <t xml:space="preserve">Odstranitev in demontaža obstoječih horizontalnih in vertikalnih kanalizacijskih cevi, </t>
  </si>
  <si>
    <t>Odstranitev sanitarne opreme</t>
  </si>
  <si>
    <t xml:space="preserve">Odstranitev sanitarne opreme vključno z vsem dodatnim materialom </t>
  </si>
  <si>
    <t>wc</t>
  </si>
  <si>
    <t>umivalnik</t>
  </si>
  <si>
    <t>3. DEMONTAŽNA DELA PREZRAČEVANJE</t>
  </si>
  <si>
    <t>Odstranitev obstoječih prezračevalnih kanalov, ventilatorjev in pritrdilnega materiala</t>
  </si>
  <si>
    <t>Odstranitev obstoječega klimata v kleti objekta-prezračevanje avle, vključno z odvozom na deponijo</t>
  </si>
  <si>
    <t>Odstranitev obstoječega ventilatorja za dovod zraka v kleti objekta</t>
  </si>
  <si>
    <t>3. DEMONTAŽNA DELA HLAJENJE</t>
  </si>
  <si>
    <t>Odstranitev obstoječe klimatske naprave v obstoječi trafiki, vključno z praznenjem sistema, odstranitev povezovalnih cevi ter obeh enot</t>
  </si>
  <si>
    <t>4. DEMONTAŽNA DELA SKUPNO</t>
  </si>
  <si>
    <t>Električna dela</t>
  </si>
  <si>
    <t>Električna dela, katera je potrebno opraviti pred odstranjevanjem strojnih instalacij</t>
  </si>
  <si>
    <t>Dolbljenje zidu</t>
  </si>
  <si>
    <t>Dolbljenje zidu, talne plošče in preboji za potrebe odstranitve strojnih instalacij</t>
  </si>
  <si>
    <t>Odvoz</t>
  </si>
  <si>
    <t>Odvoz odstranjenih strojnih instalacij na javno deponijo. Zaradi nedostopnosti tovornih vozil, bo potreben ročni iznos odstranjenega materiala iz objekta.</t>
  </si>
  <si>
    <t>D.6.) SPLOŠNO</t>
  </si>
  <si>
    <t>Izdelava tehnične dokumentacije PID v skladu s pravilnikom o projektni dokumentaciji, Ur.l.RS št. 55/2008 za:</t>
  </si>
  <si>
    <t>Strojne instalacije in strojna oprema</t>
  </si>
  <si>
    <t xml:space="preserve"> -projekt izvedenih del ( v treh izvodih )</t>
  </si>
  <si>
    <t>Formiranje deponij oziroma plačil stroškov uporabe javnih odlagališč.</t>
  </si>
  <si>
    <t>pvš.</t>
  </si>
  <si>
    <t>zajeto v cenah</t>
  </si>
  <si>
    <t>Izdelava premičnih in delovnih odrov.</t>
  </si>
  <si>
    <t>Zidarska pomoč instalaterjem.</t>
  </si>
  <si>
    <t>Čiščenje objekta,instalacij in opreme vključno z finalnim čiščenjem, dezinfekcija instalacij.</t>
  </si>
  <si>
    <t>Gradbiščna voda v času gradnje.</t>
  </si>
  <si>
    <t>Električna energija v času gradnje.</t>
  </si>
  <si>
    <t>D. STROJNE INŠTALACIJE</t>
  </si>
  <si>
    <t xml:space="preserve">Dobava pisarniških stolov, sive barve na kovinskem podnožju. Možnost nastavitve višine in jakosti opore naslonjala, kot npr. pisarniški stol Motto, Marc interierji.  Barva, tip in karakteristike po izboru projektanta. </t>
  </si>
  <si>
    <t xml:space="preserve">Dobava lesenih jedilniških stolov za zaposlene, kot npr. stol Nemea, natur barve, Marc interierji. Barva, tip in karakteristike po izboru projektanta. </t>
  </si>
  <si>
    <t xml:space="preserve">Dobava oblazinjenih stolov za zaposlene, v modri barvi, kot npr. stol Algo, Marc interierji. Barva, tip in karakteristike po izboru projektanta. </t>
  </si>
  <si>
    <t xml:space="preserve">Dobava gostilniških miz v območju avle, kot npr. Miza compact 80x80 cm, s črnim kovinskim podnožjem in compact grigio antracite luna ploščo, Škerjanc d.o.o.  Pomemben je poenoten videz s preostalo opremo postaje. Upoštevana miza dim. 80x80 cm. Barva, tip in karakteristike po izboru projektanta. </t>
  </si>
  <si>
    <t xml:space="preserve">Dobava in montaža okrogle lesene mize za sestanke, fi cca 120 cm, bele barve, kot npr. Ikont 120 bela HPL, Škerjanc d.o.o. Podnožje kovinsko. Barva, tip in karakteristike po izboru projektanta. </t>
  </si>
  <si>
    <t xml:space="preserve">Dobava in montaža neprosojnih zaves, kot npr. MERCIS Piano 17, vključno s kovinskim skritim vodilom z dvema linijama za montažo zavese (del med zasteklitvijo blagajn in servisnimi prostori - kuhinjo in predprostorom blagajn). Dolžina zavese 7 m, višina zavese 1,70 m. Tip in barva zavese po izboru projektanta.  Ocena. </t>
  </si>
  <si>
    <t>Izdelava, dobava in montaža stopniščne ograje. Ograja je kovinske izvedbe, ploščato železo, prašno barvano črno. Posamena ograja je v enem kosu (po vzoru obstoječe). Višina ograje 1,00 m od gotovega tlaka (kamna). Delavniški načrt pripravi izvajalec ter potrdi projektant! Montira se v obstoječi tlak na enakih mestih kot obstoječa. Glej načrt!</t>
  </si>
  <si>
    <t>Prenova in ponovna montaža obstoječih kovinskih menjalnikov denarja v kamnitem pultu (8 kom) in obstoječih delovnih mizah (4 kom). Ščetkanje, poliranje ter zaščita s prozornim premazom, po navodilih ZVKDS. Ocena!</t>
  </si>
  <si>
    <t xml:space="preserve">Dobava in montaža predelnih fiksnih zasteklitev v ALU profilu (profil poglobljen v delovno mizo ter leseno oblogo stropa), dimenzije posamezne steklene plošče 72 x 179 cm, kaljeno varnostno steklo, deb. 6 mm. Steklo se namesti med delovnimi mesti blagajn. Stik nove steklene površine z obstoječo zasteklitvijo blagajn (ki se ohranja) se zakita. </t>
  </si>
  <si>
    <t>Kompletna izdelava dobava in montaža enostranske mavčno - kartonske obloge, med prostoroma P.06 in P.05, kot npr. Knauf iz mavčno - kartonskih plošč deb. 1,25 cm komplet s potrebno nosilno podkonstrukcijo iz jeklenih tipskih profilov. Stike ter mesta pritrditve plošč je potrebno 2x pokitati in bandažirati. V ceno zajeti prav tako vse potrebne zaključne profile ob stenah in izreze ter zaključke pri svetilih in ostalih instalacijskih napravah. Obračun po m2  komplet montirane stene (oznaka stene Z3). Stena je od obstoječe zasteklitve odmaknjena. Po stropu teče profil za zaveso. Sestava konstrukcije:</t>
  </si>
  <si>
    <t>A + B SKUPAJ GRADBENO OBRTNIŠKA DELA EUR:</t>
  </si>
  <si>
    <t>C. ELEKTRO INŠTALACIJE</t>
  </si>
  <si>
    <t>UREDITEV ŽELEZNIŠKE POSTAJE SŽ MARIBOR</t>
  </si>
  <si>
    <t>NEPREDVIDENA DELA 10% - za dela po načelu "ENOTNIH CEN" (brez DDV)</t>
  </si>
  <si>
    <t>CENA SKUPAJ - po načelu "ENOTNIH CEN" in NEPREDVIDENA DELA (brez DDV)</t>
  </si>
  <si>
    <t>DDV 22 %</t>
  </si>
  <si>
    <t>CENA SKUPAJ (z DDV)</t>
  </si>
  <si>
    <t>D.1</t>
  </si>
  <si>
    <t>D.2</t>
  </si>
  <si>
    <t>D.3</t>
  </si>
  <si>
    <t>D.4</t>
  </si>
  <si>
    <t>D.5</t>
  </si>
  <si>
    <t>D.6</t>
  </si>
  <si>
    <t>OGREVANJE</t>
  </si>
  <si>
    <t>PREZRAČEVANJE IN KLIMATIZACIJA</t>
  </si>
  <si>
    <t>VODOVOD, IN KANALIZACIJA, SANITARNA OPREMA</t>
  </si>
  <si>
    <t>REGULACIJA,</t>
  </si>
  <si>
    <t>DEMONTAŽNA DELA</t>
  </si>
  <si>
    <t>SPLOŠNO</t>
  </si>
  <si>
    <t>B.1</t>
  </si>
  <si>
    <t>B.2</t>
  </si>
  <si>
    <t>B.3</t>
  </si>
  <si>
    <t>B.4</t>
  </si>
  <si>
    <t>B.5</t>
  </si>
  <si>
    <t>B.6</t>
  </si>
  <si>
    <t>B.7</t>
  </si>
  <si>
    <t>B.8</t>
  </si>
  <si>
    <t>A.1</t>
  </si>
  <si>
    <t>A.2</t>
  </si>
  <si>
    <t>CENA SKUPAJ Z DDV</t>
  </si>
  <si>
    <t>CENA SKUPAJ</t>
  </si>
  <si>
    <t>CENA SKUPAJ IN NEPREDVIDENA DELA</t>
  </si>
  <si>
    <t>REKAPITULACIJA STROJNE INŠTALACIJE</t>
  </si>
  <si>
    <t>D.2.) PREZRAČEVANJE IN KLIMATIZACIJA</t>
  </si>
  <si>
    <t xml:space="preserve">Dobava gostilniških stolov v območju avle, kot npr. stol Nolyta, črne barve, Škerjanc d.o.o. Pomemben je poenoten videz s preostalo opremo postaje. Barva, tip in karakteristike po izboru projektanta. </t>
  </si>
  <si>
    <t>B.) OBRTNIŠKA DELA</t>
  </si>
  <si>
    <t>B.8) NOTRANJA OPREMA</t>
  </si>
  <si>
    <t>B.7) RAZNA DELA</t>
  </si>
  <si>
    <r>
      <t xml:space="preserve">330 x 285 cm, gradbena odprtina (ŠxV), oznaka </t>
    </r>
    <r>
      <rPr>
        <b/>
        <sz val="8"/>
        <rFont val="Arial CE"/>
        <family val="2"/>
        <charset val="238"/>
      </rPr>
      <t>V1</t>
    </r>
  </si>
  <si>
    <r>
      <t xml:space="preserve">390 x 310 cm, gradbena odprtina (ŠxV), oznaka </t>
    </r>
    <r>
      <rPr>
        <b/>
        <sz val="8"/>
        <rFont val="Arial CE"/>
        <family val="2"/>
        <charset val="238"/>
      </rPr>
      <t>V3</t>
    </r>
  </si>
  <si>
    <r>
      <t xml:space="preserve">390 x 310 cm, gradbena odprtina (ŠxV), oznaka </t>
    </r>
    <r>
      <rPr>
        <b/>
        <sz val="8"/>
        <rFont val="Arial CE"/>
        <family val="2"/>
        <charset val="238"/>
      </rPr>
      <t>V4</t>
    </r>
  </si>
  <si>
    <t>B.6) STEKLARSKA DELA</t>
  </si>
  <si>
    <t>B.5) TLAKARSKO KAMNOSEŠKA DELA</t>
  </si>
  <si>
    <r>
      <t>Dobava in polaganje nedrsnih talnih keramičnih ploščic v cementno fleksibilno lepilo kot npr. Kemakol Flex 170, kompletno s fugiranjem z  vodotesno fugirno maso temne barve, (prostori št. P.09 in P.10). Velikost ploščice 30x60 cm, temne peščene barve</t>
    </r>
    <r>
      <rPr>
        <sz val="8"/>
        <rFont val="Arial CE"/>
        <charset val="238"/>
      </rPr>
      <t xml:space="preserve"> (izbrano keramiko predhodno potrdi projektant).</t>
    </r>
    <r>
      <rPr>
        <sz val="8"/>
        <color theme="4"/>
        <rFont val="Arial CE"/>
        <charset val="238"/>
      </rPr>
      <t xml:space="preserve"> </t>
    </r>
    <r>
      <rPr>
        <sz val="8"/>
        <rFont val="Arial CE"/>
        <family val="2"/>
        <charset val="238"/>
      </rPr>
      <t>Nabavna vrednost ploščic 20 €/m2.</t>
    </r>
  </si>
  <si>
    <t>B.4) KERAMIČARSKA DELA</t>
  </si>
  <si>
    <t>B.3) SLIKOPLESKARSKA DELA</t>
  </si>
  <si>
    <t>B.2) MAVČNOKARTONSKA DELA</t>
  </si>
  <si>
    <t>B.1) MIZARSKA DELA</t>
  </si>
  <si>
    <t>REKAPITULACIJA GRADBENO OBRTNIŠKA DELA</t>
  </si>
  <si>
    <t xml:space="preserve">Odstranitev fiksne zasteklitve (novi vhod v trafiko), kompletno s kovinskimi profili, za montažo novih drsnih vrat. Dolžina fiksne zasteklitve 3,30 m, višine 2,80 m. Odstrani se celotna zasteklitev (previdna odstrenitev pri kamniti oblogi). </t>
  </si>
  <si>
    <t>A.2) ZIDARSKA DELA</t>
  </si>
  <si>
    <t>A.1) PRIPRAVLJALNA IN RUŠITVENA DELA</t>
  </si>
  <si>
    <t>A.) GRADBENA DELA</t>
  </si>
  <si>
    <t xml:space="preserve">NEPREDVIDENA DELA 10% </t>
  </si>
  <si>
    <t>Poz.</t>
  </si>
  <si>
    <t xml:space="preserve">Opis </t>
  </si>
  <si>
    <t>Kol</t>
  </si>
  <si>
    <t>ME</t>
  </si>
  <si>
    <t>Cena/ME</t>
  </si>
  <si>
    <t>Skupaj</t>
  </si>
  <si>
    <t>ŽELEZNIŠKA POSTAVA MARIBOR - VZDRŽEVALNA DELA - ELEKTRO INSTALACIJE</t>
  </si>
  <si>
    <t>A.</t>
  </si>
  <si>
    <t>ELEKTROINSTALACIJA JAKEGA TOKA</t>
  </si>
  <si>
    <t>STIKALNI BLOKI:</t>
  </si>
  <si>
    <t>1.1 NAPAJANJE STIKALNEGA BLOKA +SB-AVL</t>
  </si>
  <si>
    <t>(dobava in polaganje kabla na obstoječe kabelske police</t>
  </si>
  <si>
    <t>kabel NHXMH-J 4x16 mm²</t>
  </si>
  <si>
    <t xml:space="preserve">drobni instalacijski material </t>
  </si>
  <si>
    <t>1.2  STIKALNI BLOK +SB-RG - DOGRADITEV OPREME</t>
  </si>
  <si>
    <t>(dobava in montaža - dograditev obstoječega stikalnega bloka)</t>
  </si>
  <si>
    <t>Dograditev varovalnih vložkov in priklop kablov v +SB-RG</t>
  </si>
  <si>
    <t>Taljivi vložki NV 00 - 50A</t>
  </si>
  <si>
    <t>Drobni in vezni instalacijski material</t>
  </si>
  <si>
    <t>Priklop kablov preseka 16mm2, Cu</t>
  </si>
  <si>
    <t>1.3. STIKALNI BLOK "SB-AVL"</t>
  </si>
  <si>
    <t>(Dobava in montaža)</t>
  </si>
  <si>
    <t>Vgradna kovinska omara dim. 800x1200x300mm s ključavnico</t>
  </si>
  <si>
    <t>in vgrajeno opremo</t>
  </si>
  <si>
    <t>Močnostno stikalo 50A / 50kA 3p "Schrack"</t>
  </si>
  <si>
    <t>Varovalčna letev NV 00 / 3p "Schrack"</t>
  </si>
  <si>
    <t>Taljivi vložki NV 00 25A</t>
  </si>
  <si>
    <t>Taljivi vložki NV 00 20A</t>
  </si>
  <si>
    <t>Instalacijski odklopnik 10A 1p B "Schrack"</t>
  </si>
  <si>
    <t>Instalacijski odklopnik 16A 1p C "Schrack"</t>
  </si>
  <si>
    <t>Instalacijski odklopnik 16A 3p C "Schrack"</t>
  </si>
  <si>
    <t>FID stikalo, 4-polno EFI25D 25/0,03A</t>
  </si>
  <si>
    <t>FID stikalo, 4-polno EFI40D 40/0,03A</t>
  </si>
  <si>
    <t>Kontaktor 16A / 4Z / 230V "Schrack"</t>
  </si>
  <si>
    <t>Impulzni rele 16A / 2Z / 230V "Schrack"</t>
  </si>
  <si>
    <t>Multifunkcijski rele 10A / 1Z/1O 230V "Schrack"</t>
  </si>
  <si>
    <t>Odmično stikalo-čelna pritrditev R-O-A 10A 1p "Kraus&amp;Naimer"</t>
  </si>
  <si>
    <t>Odmična tipka-čelna pritrditev 0-1 10A 1p "Kraus&amp;Naimer"</t>
  </si>
  <si>
    <t>Stikalna ura digitalna 16A / 230V 2kanalna "Schrack"</t>
  </si>
  <si>
    <t>Zatemnilno stikalo z zunanjim tipalom 16A / 230V "Schrack"</t>
  </si>
  <si>
    <t>Prenapetostni odvodnik PROTEC B2, 60kA</t>
  </si>
  <si>
    <t>Glavni server za regulacijo razsvetljave za montažo v elektroomaro na DIN letev</t>
  </si>
  <si>
    <t>kot npr. Livelink Premium Server, 10180773</t>
  </si>
  <si>
    <t>Napajalnik za server za regulacijo razsvetljave za montažo v elektroomaro na DIN letev</t>
  </si>
  <si>
    <t>kot npr. Livelink Premium Power Supply Server, 7322100</t>
  </si>
  <si>
    <t>Stikalo/switch 5 portno za montažo v elektroomaro na DIN letev</t>
  </si>
  <si>
    <t>kot npr. Livelink Premium Switch 5-Port, 10183485</t>
  </si>
  <si>
    <t>Napajalnik za stikalo/switch  za montažo v elektroomaro na DIN letev</t>
  </si>
  <si>
    <t>kot npr. Livelink Premium Power Supply Switch, 7322200</t>
  </si>
  <si>
    <t>Ethernet DALI Gateway za povezavo DALI svetilk za montažo v elektroomaro na DIN letev</t>
  </si>
  <si>
    <t xml:space="preserve">kot npr. Livelink Premium Ethernet/DALI Gateway 10242928 </t>
  </si>
  <si>
    <t>Vmesnik za tipkala za povezavo na DALI linijo za montažo v dozo oziroma stikalni tablo</t>
  </si>
  <si>
    <t>kot npr. Livelink DALI PB4 10129236</t>
  </si>
  <si>
    <t>Zagon in konfiguracija sistema razsvetljave. Parametriranje in včitavanje svetilk, določanje skupin in scen. Nastavitev serverjev in gatewayev</t>
  </si>
  <si>
    <t>kot npr. zagon in konfiguracija sistema razsvetljave</t>
  </si>
  <si>
    <t>Drobni in vezni inst. material, vrstne sponke, ožičenje, zbiralnice</t>
  </si>
  <si>
    <t>STIKALNI BLOKI skupaj:</t>
  </si>
  <si>
    <t>KABELSKI RAZVOD</t>
  </si>
  <si>
    <r>
      <t>(dobava in polaganje, deloma na kabelske police in deloma v instalacijske cevi:</t>
    </r>
    <r>
      <rPr>
        <b/>
        <sz val="10"/>
        <rFont val="Arial"/>
        <family val="2"/>
        <charset val="238"/>
      </rPr>
      <t xml:space="preserve"> kabli morajo ustrezati razredu odziva na ogenj min Cca s1 d2 a1 - prostori in Bca s1 d2 a1 - hodniki, stopnišče </t>
    </r>
    <r>
      <rPr>
        <sz val="10"/>
        <rFont val="Arial"/>
        <family val="2"/>
      </rPr>
      <t>)</t>
    </r>
  </si>
  <si>
    <t>kabel NHXMH-J 3x2.5 mm²</t>
  </si>
  <si>
    <t>kabel NHXMH-J 3x1.5 mm²</t>
  </si>
  <si>
    <t>kabel NHXMH-J 5x1,5 mm²</t>
  </si>
  <si>
    <t>kabel NHXMH-O 2x1.5 mm²</t>
  </si>
  <si>
    <t>kabel J-H(St)H 2x2x0.8 mm²</t>
  </si>
  <si>
    <t>kabel H07ZZ-F 35 mm²</t>
  </si>
  <si>
    <t>kabel H07ZZ-F 6-10 mm²</t>
  </si>
  <si>
    <t>KABELSKI RAZVOD skupaj:</t>
  </si>
  <si>
    <t>SVETLOBNA TELESA</t>
  </si>
  <si>
    <t>(dobava in montaža, komplet s priključitvijo)</t>
  </si>
  <si>
    <t>Z1</t>
  </si>
  <si>
    <t>Nadgradna/stenska svetilka varnostne razsvetljave, za osvetljevanje evakuacijskih poti,  moč 1,7 W/LED, ohišje iz polikarbonata RAL 9003, polikarbonatni reflektor in prozorni difuzor, 1h avtonomija, pripravni spoj SE, IP65/IK07,  kot npr.:           BEGHELLI F65 LED LI-FE SE (19430).</t>
  </si>
  <si>
    <t>Z2</t>
  </si>
  <si>
    <t>Nadgradna/spuščena svetilka varnostne razsvetljave, za označevanje evakuacijskih poti,  moč 3 W/LED, ohišje iz polikarbonata RAL 9003, PMMA prozorni zaslon z ustreznim piktogramom, 1h avtonomija, trajni spoj SA, IP40/IK05,  kot npr.: BEGHELLI UP LED EXIT DF20M SA 1/2/3H RM LF Piktogram/Ravno (4320).</t>
  </si>
  <si>
    <t>SVETLOBNA TELESA skupaj:</t>
  </si>
  <si>
    <t>OSTALI ELEKTROINSTALACIJSKI MATERIAL IN DELA</t>
  </si>
  <si>
    <t>(dobava in montaža oz.polaganje)</t>
  </si>
  <si>
    <t>4.1 </t>
  </si>
  <si>
    <t xml:space="preserve">Kabelske police, kanali, lestve, komplet s spojnim, veznim, </t>
  </si>
  <si>
    <t>montažnim in obešalnim materialom:</t>
  </si>
  <si>
    <t>Polica 400mm</t>
  </si>
  <si>
    <t>Polica 300mm</t>
  </si>
  <si>
    <t>Polica 100mm</t>
  </si>
  <si>
    <t>4.2 </t>
  </si>
  <si>
    <t>Stikala, vtičnice, priključnice, kompletno s pripadajočo p/o dozo za parapetni kanal ali zid</t>
  </si>
  <si>
    <t>p/o šuko vtičnica 230V, 16A</t>
  </si>
  <si>
    <t>p/o šuko vtičnica, dvojna, 230V, 16A</t>
  </si>
  <si>
    <t>p/o šuko vtičnica s pokrovom 230V, 16A</t>
  </si>
  <si>
    <t>p/o stikalo navadno</t>
  </si>
  <si>
    <t>senzor prisotnosti in osvetlitve</t>
  </si>
  <si>
    <t>potopna vtičnica, dvojna, 230V, 16A</t>
  </si>
  <si>
    <t>n/o 5p 32A 400V vtičnica CEE oblika</t>
  </si>
  <si>
    <t>n/o 5p 16A 400V vtičnica CEE oblika</t>
  </si>
  <si>
    <t>parapetni kanal Alu sivi dvoprekatni s pokrovom dim.170/70mm, dolžine 1,5m</t>
  </si>
  <si>
    <t>4.3 </t>
  </si>
  <si>
    <t>Drobni instalacijski material:</t>
  </si>
  <si>
    <t>razvodnica RKP-IV-2.5 mm²</t>
  </si>
  <si>
    <t>instalacijska cev 16-23 mm</t>
  </si>
  <si>
    <t>razno konstrukcijsko železo</t>
  </si>
  <si>
    <t>OSTALI ELEKTROINST. MATERIAL skupaj:</t>
  </si>
  <si>
    <t>RAZVOD MOČI ZA STROJNE INSTALACIJE</t>
  </si>
  <si>
    <t>Kabli položeni delno po kabelskih policah (60 %), delno v zaščitnih ceveh, (40 %) s PVC izolacijo in Cu žilami:</t>
  </si>
  <si>
    <t>kabel NHXMH-J 5x6 mm²</t>
  </si>
  <si>
    <t>kabel NHXMH-J 5x2,5 mm²</t>
  </si>
  <si>
    <t>NHXMH-J 5x1,5mm²</t>
  </si>
  <si>
    <t xml:space="preserve">NHXMH-J 3x2,5mm² </t>
  </si>
  <si>
    <t>PN cev 23 mm</t>
  </si>
  <si>
    <t>Drobni, montažni in vijačni material.</t>
  </si>
  <si>
    <t>SKUPAJ RAZVOD MOČI ZA STROJNE INSTALACIJE:</t>
  </si>
  <si>
    <t>JAKI TOK   S K U P A J:</t>
  </si>
  <si>
    <t>B.</t>
  </si>
  <si>
    <t>ELEKTROINSTALACIJE ŠIBKEGA TOKA:</t>
  </si>
  <si>
    <t>ELEKTROINSTALACIJE UNIVERZALNEGA  OŽIČENJA (RAČUNALNIŠKI RAZVOD IN TELEFONSKA INSTALACIJA:</t>
  </si>
  <si>
    <t>1.1</t>
  </si>
  <si>
    <t>OMARA "TLK-OBST"</t>
  </si>
  <si>
    <t>(dobava in montaža dodatne opreme v obstoječo omaro)</t>
  </si>
  <si>
    <t>povezovalni kabel dolžine 1,5 m, FTP cat 6</t>
  </si>
  <si>
    <t>spajanje FTP kabla z razdelilno ploščo</t>
  </si>
  <si>
    <t>spajanje FTP kabla z  vtičnico</t>
  </si>
  <si>
    <t>ranžiranje parice telefonskega kabla</t>
  </si>
  <si>
    <t>meritve parice telefonskega kabla in dokumentacija</t>
  </si>
  <si>
    <t>drobni potrošni material</t>
  </si>
  <si>
    <t xml:space="preserve"> OMARE "TLK" skupaj</t>
  </si>
  <si>
    <t>1.2</t>
  </si>
  <si>
    <t>INSTALACIJSKI MATERIAL</t>
  </si>
  <si>
    <t>(dobava in montaža)</t>
  </si>
  <si>
    <r>
      <t>·</t>
    </r>
    <r>
      <rPr>
        <sz val="7"/>
        <rFont val="Times New Roman"/>
        <family val="1"/>
      </rPr>
      <t xml:space="preserve">      </t>
    </r>
    <r>
      <rPr>
        <sz val="10"/>
        <rFont val="Arial"/>
        <family val="2"/>
      </rPr>
      <t xml:space="preserve">vtičnica RJ 45 cat 6 FTP  dvojna montirana na vtičnem gnezdu </t>
    </r>
  </si>
  <si>
    <t>(VG upoštevano pri popisih jakotočnih instalacij), kpl z dozo</t>
  </si>
  <si>
    <r>
      <t>·</t>
    </r>
    <r>
      <rPr>
        <sz val="7"/>
        <rFont val="Times New Roman"/>
        <family val="1"/>
      </rPr>
      <t xml:space="preserve">      </t>
    </r>
    <r>
      <rPr>
        <sz val="10"/>
        <rFont val="Arial"/>
        <family val="2"/>
      </rPr>
      <t>vtičnica RJ 45 cat 6 FTP enojna - nadometna montaža</t>
    </r>
  </si>
  <si>
    <t>INSTALACIJSKI MATERIAL skupaj:</t>
  </si>
  <si>
    <t>1.3</t>
  </si>
  <si>
    <t>RAZVOD TLK INSTALACIJ:</t>
  </si>
  <si>
    <t>(dobava in polaganje)</t>
  </si>
  <si>
    <t>kabel NEXANS , LAN mark 6, Cat7, F1TP, 4x2x 24AWG, PVC</t>
  </si>
  <si>
    <t>RAZVOD TLK INSTALACIJ skupaj:</t>
  </si>
  <si>
    <t>1.4</t>
  </si>
  <si>
    <t>MERITVE</t>
  </si>
  <si>
    <t>Meritev instalacije Class E (Cat 7)  in izdelava merilnih protokolov</t>
  </si>
  <si>
    <t>MERITVE  skupaj:</t>
  </si>
  <si>
    <t>ELEKTROINSTALACIJE UNIVERZALNEGA OŽIČENJA IN TELEFONIJE  skupaj:</t>
  </si>
  <si>
    <t>OSTALI ELEKTROINSTALACIJSKI MATERIAL</t>
  </si>
  <si>
    <t>perforirana kabelska polica PK 100 kpl z nosilnimi elementi,</t>
  </si>
  <si>
    <t>ravnimi in kotnimi spojnicami ter drobnim vijačnim materialom</t>
  </si>
  <si>
    <t>drobni in vezni material</t>
  </si>
  <si>
    <t>OSTALI ELEKTROINSTALACIJSKI MATERIAL skupaj:</t>
  </si>
  <si>
    <t>ELEKTROINSTALACIJE ŠIBKEGA TOKA      skupaj:</t>
  </si>
  <si>
    <t>C.</t>
  </si>
  <si>
    <t>DEMONTAŽNA IN PRIPRAVLJALNA DELA</t>
  </si>
  <si>
    <t>Pregled obstoječih instalacij, označitev sistemov ozičenja, označitev kablov za nemoteno delovanje sistema po odstranitvi obstoječih instalacij, delne prevezave</t>
  </si>
  <si>
    <t>Odklop in demontaža obstoječih jako in šibkotočnih instalacij, vključno s potrebnimi prevezavami za nemoteno delovanje obstoječih delov objekta in odvozom materila na deponijo oz. skladišče/ vsi parapetni kanali, ki potekajo na višini 3,07m po celotnem obodu avle, vsa svetlobna telesa v avli in servisnih prostorih - cca 50 kosov, elektro omarica v prostoru trafike,.../</t>
  </si>
  <si>
    <t>Dolbenje instalacijskega kanala dimenzij 12x5cm po celotnem obodu avle na višini 3,07m, položitev obstoječih kablov v kanal in ustrezna pritrditev vseh potrebnih kabelskih povezav - v omenjen kanal se položijo tudi vsi v načrtu predvideni kabli jakega in šibkega toka.</t>
  </si>
  <si>
    <t>Prestavitev obstoječega sistema video nadzora v smislu določitve novih lokacij kamer glede na zahteve arhitekta, izvedbo prevezav in eventuelno potrebnih dodatnih povezav ter položitev vseh kablov v novo izveden instalacijski kanal - uskladiti z upravljalcem obstoječega sistema</t>
  </si>
  <si>
    <t>DEMONTAŽNA IN PRIPRAVLJALNA DELA SKUPAJ</t>
  </si>
  <si>
    <t>D.</t>
  </si>
  <si>
    <t>STRELOVODNA INSTALACIJA</t>
  </si>
  <si>
    <r>
      <t xml:space="preserve">Dobava in montaža strelovodnega vodnika </t>
    </r>
    <r>
      <rPr>
        <b/>
        <sz val="10"/>
        <rFont val="Arial"/>
        <family val="2"/>
        <charset val="238"/>
      </rPr>
      <t>AH1</t>
    </r>
    <r>
      <rPr>
        <sz val="10"/>
        <rFont val="Arial"/>
        <family val="2"/>
        <charset val="238"/>
      </rPr>
      <t xml:space="preserve"> Al fi 8mm na tipske strelovodne nosilne elemente. Proizvajalec HERMI</t>
    </r>
  </si>
  <si>
    <r>
      <t xml:space="preserve">Dobava in montaža ploščatega vodnika </t>
    </r>
    <r>
      <rPr>
        <b/>
        <sz val="10"/>
        <rFont val="Arial"/>
        <family val="2"/>
        <charset val="238"/>
      </rPr>
      <t>RH1</t>
    </r>
    <r>
      <rPr>
        <sz val="10"/>
        <rFont val="Arial"/>
        <family val="2"/>
        <charset val="238"/>
      </rPr>
      <t xml:space="preserve"> 30x3,5 mm iz FeZN 30x3,5 mm za izvedbo ozemljitvene instalacije. Proizvajalec HERMI</t>
    </r>
  </si>
  <si>
    <r>
      <t xml:space="preserve">Dobava in montaža slemenskega/strešnega nosilnega elementa </t>
    </r>
    <r>
      <rPr>
        <b/>
        <sz val="10"/>
        <rFont val="Arial"/>
        <family val="2"/>
        <charset val="238"/>
      </rPr>
      <t>SON16</t>
    </r>
    <r>
      <rPr>
        <sz val="10"/>
        <rFont val="Arial"/>
        <family val="2"/>
        <charset val="238"/>
      </rPr>
      <t xml:space="preserve"> iz nerjavečega jekla</t>
    </r>
    <r>
      <rPr>
        <b/>
        <sz val="10"/>
        <rFont val="Arial"/>
        <family val="2"/>
        <charset val="238"/>
      </rPr>
      <t xml:space="preserve"> </t>
    </r>
    <r>
      <rPr>
        <sz val="10"/>
        <rFont val="Arial"/>
        <family val="2"/>
        <charset val="238"/>
      </rPr>
      <t>za pritrjevanje strelovodnega vodnika AH1 Al fi 8mm na pločevinasto kritino. Proizvajalec HERMI</t>
    </r>
  </si>
  <si>
    <t>Dobava in montaža lovilne palice 2m, vključno s pritrdilnim materialom. Proizvajalec HERMI</t>
  </si>
  <si>
    <r>
      <t xml:space="preserve">Dobava in montaža sponke </t>
    </r>
    <r>
      <rPr>
        <b/>
        <sz val="10"/>
        <rFont val="Arial"/>
        <family val="2"/>
        <charset val="238"/>
      </rPr>
      <t>KON04 A</t>
    </r>
    <r>
      <rPr>
        <sz val="10"/>
        <rFont val="Arial"/>
        <family val="2"/>
        <charset val="238"/>
      </rPr>
      <t xml:space="preserve"> iz nerjavečega jekla za medsebojno spajanje okroglih strelovodnih vodnikov. Proizvajalec HERMI</t>
    </r>
  </si>
  <si>
    <t>Meritve strelovodne napeljave z izdajo poročila in merilnih protokolov</t>
  </si>
  <si>
    <r>
      <t xml:space="preserve">Nepredvidena dela z vpisom v gradbeni dnevnik </t>
    </r>
    <r>
      <rPr>
        <b/>
        <sz val="10"/>
        <rFont val="Arial CE"/>
        <charset val="238"/>
      </rPr>
      <t xml:space="preserve"> </t>
    </r>
  </si>
  <si>
    <t>%</t>
  </si>
  <si>
    <t>SKUPAJ STRELOVODNA INSTALACIJA</t>
  </si>
  <si>
    <t>E.</t>
  </si>
  <si>
    <t>MERITVE ZAŠČITE PROTI UDARU ELEKTRIČNEGA TOKA,IZOLACIJSKE TRDNOSTI KABELSKIH VODNIKOV, GALVANSKIH POVEZAV KOVINSKIH MAS IN PONIKALNE UPORNOSTI OZEMLJITVE TER IZDAJA USTREZNE DOKUMENTACIJE V SKLADU S PREDPISI IN PROTOKOLI</t>
  </si>
  <si>
    <t>F.</t>
  </si>
  <si>
    <t>PREGLED IN MERITVE OSVETLJENOSTI ZASILNE RAZSVETLJAVE S STRANI POOBLAŠČENE INSTITUCIJE IN IZDAJA CERTIFIKATA</t>
  </si>
  <si>
    <t>G.</t>
  </si>
  <si>
    <t>PROJEKTANTSKI NADZOR MED IZVAJANJEM</t>
  </si>
  <si>
    <t>H.</t>
  </si>
  <si>
    <t>IZDELAVA TEHNIČNE DOKUMENTACIJE – PID</t>
  </si>
  <si>
    <t>ELEKTROINSTALACIJA   S K U P A J:</t>
  </si>
  <si>
    <t xml:space="preserve">MERITVE </t>
  </si>
  <si>
    <t>PREGLED IN MERITVE OSVETLJENOSTI ZASILNE RAZSVETLJAVE</t>
  </si>
  <si>
    <t>PROJEKTANTSKI NADZOR</t>
  </si>
  <si>
    <r>
      <t xml:space="preserve">Dobava in polaganje stenskih keramičnih ploščic v cementno fleksibilno lepilo kot npr. Kemakol Flex 170. Kompletno vsa dela s fugiranjem in kitanjem vertikalnih stikov s silikonskim kitom in vsemi pripravljalnimi deli ter transporti na gradbišču. Višina polaganja keramike do višine 2 m (prostori št. P.09 in P.10). Velikost ploščice 30x60 cm, svetle peščene barve (izbrano keramiko potrdi projektant). Nabavna vrednost ploščic 20 €/m2. </t>
    </r>
    <r>
      <rPr>
        <sz val="8"/>
        <rFont val="Arial CE"/>
        <charset val="238"/>
      </rPr>
      <t>Glej načrt N.11!</t>
    </r>
  </si>
  <si>
    <r>
      <t xml:space="preserve">Dobava in polaganje stenskih keramičnih ploščic v cementno fleksibilno lepilo kot npr. Kemakol Flex 170,  kompletno s fugiranjem z vodotesno fugirno maso (prostor št.  P.06 - del s čajno kuhinjo, pas dolžine 260 x 60 cm). Bela stenska keramika, velikost ploščice 10x10 cm, z svetlo sivimi fugami (izbrano keramiko potrdi projektant). Nabavna vrednost ploščic 25 €/m2. </t>
    </r>
    <r>
      <rPr>
        <sz val="8"/>
        <rFont val="Arial CE"/>
        <charset val="238"/>
      </rPr>
      <t>Glej načrt N.05!</t>
    </r>
  </si>
  <si>
    <r>
      <t xml:space="preserve">Izdelava, dobava in montaža </t>
    </r>
    <r>
      <rPr>
        <sz val="8"/>
        <rFont val="Arial CE"/>
        <charset val="238"/>
      </rPr>
      <t>avtomatskih drsnih vrat</t>
    </r>
    <r>
      <rPr>
        <sz val="8"/>
        <rFont val="Arial CE"/>
        <family val="2"/>
        <charset val="238"/>
      </rPr>
      <t xml:space="preserve"> (kot npr. DOORSON product line 300).  Mere posameznih vrat preveriti na licu mesta! </t>
    </r>
  </si>
  <si>
    <r>
      <t>Izdelava, dobava in montaža</t>
    </r>
    <r>
      <rPr>
        <sz val="8"/>
        <rFont val="Arial CE"/>
        <charset val="238"/>
      </rPr>
      <t xml:space="preserve"> avtomatskih tri(3) krilnih rotirajočih vrat</t>
    </r>
    <r>
      <rPr>
        <b/>
        <sz val="8"/>
        <rFont val="Arial CE"/>
        <family val="2"/>
        <charset val="238"/>
      </rPr>
      <t xml:space="preserve"> </t>
    </r>
    <r>
      <rPr>
        <sz val="8"/>
        <rFont val="Arial CE"/>
        <family val="2"/>
        <charset val="238"/>
      </rPr>
      <t>(kot npr. BOON EDAM, tip TOURNIKET, DOORSON). Mere posameznih vrat preveriti na licu mesta! Pozor, požarna zahteva!</t>
    </r>
  </si>
  <si>
    <r>
      <t xml:space="preserve">Izdelava, dobava in montaža </t>
    </r>
    <r>
      <rPr>
        <sz val="8"/>
        <rFont val="Arial CE"/>
        <charset val="238"/>
      </rPr>
      <t xml:space="preserve">fiksnih zasteklitev v ALU profilih z vgradnjo enojnih vrat, svetle širine 120 cm, s panik kljuko, v primeru izhoda v sili. </t>
    </r>
    <r>
      <rPr>
        <sz val="8"/>
        <rFont val="Arial CE"/>
        <family val="2"/>
        <charset val="238"/>
      </rPr>
      <t>Mere posameznih vrat preveriti na licu mesta! Pozor, požarna zahteva!</t>
    </r>
  </si>
  <si>
    <r>
      <t xml:space="preserve">Izdelava, dobava in montaža perforirane kovinske stene s potrebno pod konstukcijo ter montažo dvojih vrat. Dimenzije stene ter vrat podane na načrtu. Delavniško risbo pripravi izbrani izvajalec ter potrdi projektant! Perforacija tip: dekapirana pločevina, deb 1 mm, okrogla zamaknjena 2 -3.5 mm, v celoti prašno barvana belo. </t>
    </r>
    <r>
      <rPr>
        <sz val="8"/>
        <rFont val="Arial CE"/>
        <charset val="238"/>
      </rPr>
      <t xml:space="preserve">Glej načrt N.02.  </t>
    </r>
  </si>
  <si>
    <r>
      <t xml:space="preserve">Dobava in montaža tipskih garderobnih omaric za zaposlene, kot npr. Trevis garderobne omare, z možnostjo zaklepanja. Dim. omarice 60x50x180 cm (dve omarici skupaj), bele barve. Tipska oprema po izboru projektanta. </t>
    </r>
    <r>
      <rPr>
        <sz val="8"/>
        <rFont val="Arial CE"/>
        <charset val="238"/>
      </rPr>
      <t xml:space="preserve">Glej načrt N.03. </t>
    </r>
  </si>
  <si>
    <r>
      <t>Dobava in montaža predalčnika za shranjevanje osebne menjalnine, kot npr. Trevis predalnki, z možnostjo zaklepanja. Dim. omare cca. 84 x 62,3 cm, višine 132 cm, bele barve. Tipska oprema po izboru projektanta</t>
    </r>
    <r>
      <rPr>
        <sz val="8"/>
        <rFont val="Arial CE"/>
        <charset val="238"/>
      </rPr>
      <t xml:space="preserve">. Glej načrt N.01. </t>
    </r>
  </si>
  <si>
    <r>
      <t xml:space="preserve">Dobava in montaža omarice za trezor. Omarica je v celoti izdelana iz barvanega mediapana, bele barve. Obstoječi trezor se v omarico vstavi in vizualno zakrije. </t>
    </r>
    <r>
      <rPr>
        <sz val="8"/>
        <rFont val="Arial CE"/>
        <charset val="238"/>
      </rPr>
      <t xml:space="preserve">Glej načrt N.01. </t>
    </r>
  </si>
  <si>
    <r>
      <t>Izdelava, dobava in montaža čajne kuhinje. Pozicijo sestavljajo nizki elementi, dimenzija postavitve 260 x 60 x 88 cm, ter viseči kuhinjski elementi z odprtim delom (poličnikom), dimenzija postavitve 260 x 35 x 60 cm. Pritrjevanje visečega dela po detajlu izvajalca. Vsi korpusi, fronte, odprti poličnik s hrbtiščem, notranje police in izvlečni predali izdelani iz iverala, z ABS nalimki, 1 mm, modre barve, Kaindl 25720 NM Grafitno modra.  Spodnje omarice imajo cokl, 10 cm, izdelan iz vodoodporne iverne plošče enake barve. Pult ultrapas, deb. 3 cm, bele barve, enake dolžine kot spodnji elementi (260 x 60 x 3 cm), z vsemi izrezi za vgradnjo korita in kuhalne plošče.</t>
    </r>
    <r>
      <rPr>
        <b/>
        <sz val="8"/>
        <rFont val="Arial CE"/>
        <charset val="238"/>
      </rPr>
      <t xml:space="preserve"> Glej načrt N.05.</t>
    </r>
    <r>
      <rPr>
        <sz val="8"/>
        <rFont val="Arial CE"/>
        <family val="2"/>
        <charset val="238"/>
      </rPr>
      <t xml:space="preserve"> </t>
    </r>
  </si>
  <si>
    <r>
      <t>Dobava in montaža celotnega sestava delovne mize (dimenzije posamezne mize</t>
    </r>
    <r>
      <rPr>
        <b/>
        <sz val="8"/>
        <rFont val="Arial CE"/>
        <family val="2"/>
        <charset val="238"/>
      </rPr>
      <t xml:space="preserve"> </t>
    </r>
    <r>
      <rPr>
        <sz val="8"/>
        <rFont val="Arial CE"/>
        <family val="2"/>
        <charset val="238"/>
      </rPr>
      <t>glej na načrtu),  z vsemi potrebnimi izrezi (za elek. kable, vgradnjo menjalnika denarja, blagajno, tiskalnik), ter podpultnimi elementi - predalčnikom, omarico ter kovinsko pod konstrukcijo montirano na parapetno steno pod obstoječo zasteklitvijo. Delovna plošča izdelana iz sivega ultrapasa, rob obdelan z hrastovim nalimkom, podpultna omarica in predalčnik iz belega iverala, vsi vidni deli in fronte iz barvanega mediapana, mat bela barva.</t>
    </r>
    <r>
      <rPr>
        <sz val="8"/>
        <rFont val="Arial CE"/>
        <charset val="238"/>
      </rPr>
      <t xml:space="preserve"> Glej načrt, N.07. </t>
    </r>
    <r>
      <rPr>
        <b/>
        <sz val="8"/>
        <rFont val="Arial CE"/>
        <family val="2"/>
        <charset val="238"/>
      </rPr>
      <t xml:space="preserve"> </t>
    </r>
  </si>
  <si>
    <r>
      <t xml:space="preserve">Dobava in montaža POS blagajne, kot npr. Flip top POS blagajna SD-4617S Plenus, dim. 100x460x170 mm. Zgornji pokrov blagajne poravnan z zgornjim robom mize. Pritrjevanje po detajlu izvajalca. </t>
    </r>
    <r>
      <rPr>
        <sz val="8"/>
        <rFont val="Arial CE"/>
        <charset val="238"/>
      </rPr>
      <t xml:space="preserve">Glej načrt N.07. </t>
    </r>
  </si>
  <si>
    <r>
      <t xml:space="preserve">Dobava in montaža visokega odprtega poličnika 2. Poličnik je v celoti izdelan iz furniranega iverala, hrastov furnir, oljen. </t>
    </r>
    <r>
      <rPr>
        <sz val="8"/>
        <rFont val="Arial CE"/>
        <charset val="238"/>
      </rPr>
      <t xml:space="preserve">Glej načrt N.07. </t>
    </r>
  </si>
  <si>
    <r>
      <t xml:space="preserve">Dobava in montaža nizkega odprtega poličnika 1. Poličnik je v celoti izdelan iz barvanega mediapana, bele barve. </t>
    </r>
    <r>
      <rPr>
        <sz val="8"/>
        <rFont val="Arial CE"/>
        <charset val="238"/>
      </rPr>
      <t xml:space="preserve">Glej načrt N.07. </t>
    </r>
  </si>
  <si>
    <r>
      <t xml:space="preserve">Dobava in montaža klopi ob parapetni steni pod obstoječo zasteklitvijo. Klopi so izdelane iz kovinske pod konstrukcije, obdane z belim iveralom, ter oblazinjene. Tekstilna obloga peščene barve kot npr. Mercis Dublin 24. </t>
    </r>
    <r>
      <rPr>
        <sz val="8"/>
        <rFont val="Arial CE"/>
        <charset val="238"/>
      </rPr>
      <t xml:space="preserve">Glej načrt N.04.  </t>
    </r>
  </si>
  <si>
    <r>
      <t xml:space="preserve">Izdelava, dobava in montaža pod pultne omarice v sanitarijah.Montaža direktno na zid po detajlu izvajalca. </t>
    </r>
    <r>
      <rPr>
        <sz val="8"/>
        <rFont val="Arial CE"/>
        <charset val="238"/>
      </rPr>
      <t>Glej načrt N.11.</t>
    </r>
  </si>
  <si>
    <r>
      <t xml:space="preserve">Izdelava, dobava in montaža klopi za osrednjo avlo. Delavniški načrt pripravi izvajalec ter potrdi projektant! Skica z navedbo dimenzij ter modelom na načrtu </t>
    </r>
    <r>
      <rPr>
        <sz val="8"/>
        <rFont val="Arial CE"/>
        <charset val="238"/>
      </rPr>
      <t xml:space="preserve">N.10. Pozor! </t>
    </r>
    <r>
      <rPr>
        <sz val="8"/>
        <rFont val="Arial CE"/>
        <family val="2"/>
        <charset val="238"/>
      </rPr>
      <t>Dve klopi sta dvostranski, ena pa enostranska. Vse se zaključijo z okroglino, kamor so umeščeni koši (dvižni pokrov za praznjenje koša).</t>
    </r>
  </si>
  <si>
    <r>
      <t xml:space="preserve">Izdelava, dobava in montaža klopi za čakalnico. Delavniški načrt pripravi izvajalec ter potrdi projektant! Skica z navedbo dimenzij ter modelom na načrtu </t>
    </r>
    <r>
      <rPr>
        <sz val="8"/>
        <rFont val="Arial CE"/>
        <charset val="238"/>
      </rPr>
      <t xml:space="preserve">N.09.  </t>
    </r>
  </si>
  <si>
    <r>
      <t xml:space="preserve">Izdelava, dobava in montaža odlagalnih poličnikov ob blagajniškem pultu. Delavniški načrt pripravi izvajalec ter potrdi projektant! Skica z navedbo dimenzij ter modelom na načrtu </t>
    </r>
    <r>
      <rPr>
        <sz val="8"/>
        <rFont val="Arial CE"/>
        <charset val="238"/>
      </rPr>
      <t>N.08</t>
    </r>
    <r>
      <rPr>
        <b/>
        <sz val="8"/>
        <rFont val="Arial CE"/>
        <family val="2"/>
        <charset val="238"/>
      </rPr>
      <t>.</t>
    </r>
  </si>
  <si>
    <t>CENA SKUPAJ-po načelu ˝ENOTNIH CEN˝ (brez DDV)</t>
  </si>
  <si>
    <t>Elementi razsvetljave po popisu 101053906, vključno z dobavo, montažo in priklopom.</t>
  </si>
  <si>
    <t xml:space="preserve">Čiščenje obstoječih sanitarij (P.09 in P.10), demontaža in iznos vse premične opreme (poličke, ogledala,..). Tlorisna površina obeh prostorov znaša 11,30 m2. </t>
  </si>
  <si>
    <t>Odstranitev bele lesene predelne stene med prostoroma P.06 in P.07, vključno z vrati ter odvozom na deponijo. Dolžina stene 4,18 m. Ter odstranitev dela lesene stene med stebrom in zasteklitvijo, v dolžini 73 cm.</t>
  </si>
  <si>
    <t xml:space="preserve">a) vrata V5, vel. 90/210 cm (zunanja vrata na ženski in moški wc). </t>
  </si>
  <si>
    <t xml:space="preserve">b) vrata V6, vel. 80/210 cm (vrata v kabino wc-ja). </t>
  </si>
  <si>
    <t xml:space="preserve">Dobava in montaža notranjih lesenih vrat vključno s podbojem. Barva po izboru naročnika in potrditvijo ZVKD-ja. Vrata opremljena s tesnili, okovjem in sistemsko ključavnico. Glej shemo vrat. </t>
  </si>
  <si>
    <t xml:space="preserve">Odvoz in restavriranje obstoječih lesenih vrat, ki se nahajajo v leseni steni v prostoru blagajn, v skladu z navodili ZVKDS-ja. Vratni podboj ter preostali deli lesene stene z vmesno zasteklitvijo se restavrirajo na mestu in primerno zaščitijo do dokončanja del. Ocena. </t>
  </si>
  <si>
    <t xml:space="preserve">Odvoz in restavriranje obstoječih vhodnih vrat, v servisni del za zaposlene (vrata V7), v skladu z navodili ZVKDS-ja. Leseni vratni podboj se restavrira na mestu in primerno zaščiti do dokončanja del, vratno krilo po dogovoru z ZVKDS-ja zamenja z novim lesenim, v enakem videzu kot vratni podboj. Ocena. </t>
  </si>
  <si>
    <t xml:space="preserve">Izdelava, dobava in montaža lesenih okenskih polic, barvanih belo (po vzoru obstoječih). Potrdi ZVKDS. Dim. posamezne police 137 x 23 cm. </t>
  </si>
  <si>
    <r>
      <t>Izdelava, dobava in montaža lesene obloge stropa in stebrov v blagajnah (prostor P.04). Obojestransko furniran iveral, deb. 18 mm, natur oljen hrast. Pritrjevanje po detajlu izvajalca.</t>
    </r>
    <r>
      <rPr>
        <sz val="8"/>
        <rFont val="Arial CE"/>
        <charset val="238"/>
      </rPr>
      <t xml:space="preserve"> V delu spuščene obloge poteka novi razvod strojnih inštalacij. Glej načrt stropov T.07 ter Načrt strojnih inštalacij!</t>
    </r>
  </si>
  <si>
    <t xml:space="preserve">Odstranitev stranskih drsnih vrat (stranski vhod na postajo) kompletno s kovinskimi profili, zaključki in pripirami. Dolžina vrat 1,80 m, višina 3,10 m. Odstrani se celotni komplet vrat. </t>
  </si>
  <si>
    <r>
      <t xml:space="preserve">180 x 307 cm, gradbena odprtina (ŠxV), oznaka </t>
    </r>
    <r>
      <rPr>
        <b/>
        <sz val="8"/>
        <rFont val="Arial CE"/>
        <family val="2"/>
        <charset val="238"/>
      </rPr>
      <t>V2</t>
    </r>
  </si>
  <si>
    <t>POPIS DEL S PREDIZMERAMI GRADBENO OBRTNIŠKIH DEL</t>
  </si>
  <si>
    <t>POPIS DEL S PREDIZMERAMI ELEKTRO INŠTALACIJ</t>
  </si>
  <si>
    <t>POPIS DEL S PREDIZMERAMI STROJNIH INŠTALACIJ</t>
  </si>
  <si>
    <t xml:space="preserve">SKUPNA REKAPITULACIJA VSEH 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</si>
</sst>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0.00\ [$€-1]"/>
    <numFmt numFmtId="166" formatCode="#,##0.00\ &quot;€&quot;"/>
    <numFmt numFmtId="167" formatCode="_-* #,##0.00\ _S_I_T_-;\-* #,##0.00\ _S_I_T_-;_-* &quot;-&quot;??\ _S_I_T_-;_-@_-"/>
    <numFmt numFmtId="168" formatCode="#,##0.00\ _€"/>
    <numFmt numFmtId="169" formatCode="#,##0.00;[Red]#,##0.00"/>
    <numFmt numFmtId="170" formatCode="_-* #,##0\ _S_I_T_-;\-* #,##0\ _S_I_T_-;_-* &quot;-&quot;??\ _S_I_T_-;_-@_-"/>
  </numFmts>
  <fonts count="57" x14ac:knownFonts="1">
    <font>
      <sz val="10"/>
      <name val="Arial CE"/>
      <charset val="238"/>
    </font>
    <font>
      <sz val="11"/>
      <color theme="1"/>
      <name val="Calibri"/>
      <family val="2"/>
      <charset val="238"/>
      <scheme val="minor"/>
    </font>
    <font>
      <sz val="11"/>
      <name val="Arial CE"/>
      <family val="2"/>
      <charset val="238"/>
    </font>
    <font>
      <b/>
      <sz val="11"/>
      <name val="Arial CE"/>
      <family val="2"/>
      <charset val="238"/>
    </font>
    <font>
      <b/>
      <sz val="11"/>
      <name val="Arial CE"/>
      <charset val="238"/>
    </font>
    <font>
      <b/>
      <sz val="10"/>
      <name val="Arial Narrow"/>
      <family val="2"/>
      <charset val="238"/>
    </font>
    <font>
      <sz val="10"/>
      <name val="Arial Narrow"/>
      <family val="2"/>
    </font>
    <font>
      <sz val="10"/>
      <name val="Arial Narrow"/>
      <family val="2"/>
      <charset val="238"/>
    </font>
    <font>
      <sz val="11"/>
      <name val="Arial CE"/>
      <charset val="238"/>
    </font>
    <font>
      <sz val="10"/>
      <name val="Arial CE"/>
      <family val="2"/>
      <charset val="238"/>
    </font>
    <font>
      <sz val="10"/>
      <name val="Arial CE"/>
      <charset val="238"/>
    </font>
    <font>
      <sz val="10"/>
      <name val="Arial"/>
      <family val="2"/>
      <charset val="238"/>
    </font>
    <font>
      <b/>
      <sz val="10"/>
      <name val="Arial"/>
      <family val="2"/>
      <charset val="238"/>
    </font>
    <font>
      <b/>
      <sz val="10"/>
      <name val="Arial CE"/>
      <charset val="238"/>
    </font>
    <font>
      <b/>
      <sz val="9"/>
      <name val="Arial CE"/>
      <charset val="238"/>
    </font>
    <font>
      <b/>
      <sz val="8"/>
      <name val="Arial CE"/>
      <charset val="238"/>
    </font>
    <font>
      <sz val="8"/>
      <name val="Arial CE"/>
      <charset val="238"/>
    </font>
    <font>
      <sz val="8"/>
      <name val="Arial CE"/>
      <family val="2"/>
      <charset val="238"/>
    </font>
    <font>
      <sz val="8"/>
      <name val="Arial"/>
      <family val="2"/>
      <charset val="238"/>
    </font>
    <font>
      <b/>
      <sz val="8"/>
      <name val="Arial CE"/>
      <family val="2"/>
      <charset val="238"/>
    </font>
    <font>
      <b/>
      <i/>
      <sz val="8"/>
      <name val="Arial CE"/>
      <charset val="238"/>
    </font>
    <font>
      <b/>
      <sz val="8"/>
      <name val="Arial"/>
      <family val="2"/>
      <charset val="238"/>
    </font>
    <font>
      <sz val="10"/>
      <color indexed="8"/>
      <name val="Arial"/>
      <family val="2"/>
      <charset val="238"/>
    </font>
    <font>
      <sz val="8"/>
      <color indexed="8"/>
      <name val="Arial"/>
      <family val="2"/>
      <charset val="238"/>
    </font>
    <font>
      <sz val="8"/>
      <name val="Arial Narrow"/>
      <family val="2"/>
    </font>
    <font>
      <sz val="8"/>
      <name val="Symbol"/>
      <family val="1"/>
      <charset val="2"/>
    </font>
    <font>
      <b/>
      <i/>
      <sz val="8"/>
      <color indexed="8"/>
      <name val="Arial"/>
      <family val="2"/>
      <charset val="238"/>
    </font>
    <font>
      <sz val="8"/>
      <name val="Calibri"/>
      <family val="2"/>
      <charset val="238"/>
    </font>
    <font>
      <b/>
      <i/>
      <sz val="8"/>
      <color indexed="8"/>
      <name val="Arial CE"/>
      <charset val="238"/>
    </font>
    <font>
      <b/>
      <i/>
      <sz val="8"/>
      <name val="Arial"/>
      <family val="2"/>
      <charset val="238"/>
    </font>
    <font>
      <b/>
      <sz val="9"/>
      <name val="Arial"/>
      <family val="2"/>
      <charset val="238"/>
    </font>
    <font>
      <b/>
      <sz val="10"/>
      <name val="Arial CE"/>
      <family val="2"/>
      <charset val="238"/>
    </font>
    <font>
      <i/>
      <sz val="10"/>
      <name val="Arial"/>
      <family val="2"/>
      <charset val="238"/>
    </font>
    <font>
      <sz val="8"/>
      <color theme="4"/>
      <name val="Arial CE"/>
      <charset val="238"/>
    </font>
    <font>
      <b/>
      <sz val="12"/>
      <name val="Arial"/>
      <family val="2"/>
      <charset val="238"/>
    </font>
    <font>
      <b/>
      <sz val="10"/>
      <name val="Arial"/>
      <family val="2"/>
    </font>
    <font>
      <sz val="10"/>
      <name val="Arial"/>
      <family val="2"/>
    </font>
    <font>
      <sz val="10"/>
      <color theme="0" tint="-0.34998626667073579"/>
      <name val="Arial"/>
      <family val="2"/>
    </font>
    <font>
      <b/>
      <sz val="10"/>
      <color theme="0" tint="-0.34998626667073579"/>
      <name val="Arial"/>
      <family val="2"/>
    </font>
    <font>
      <sz val="10"/>
      <color theme="0" tint="-0.34998626667073579"/>
      <name val="Arial"/>
      <family val="2"/>
      <charset val="238"/>
    </font>
    <font>
      <i/>
      <sz val="10"/>
      <color indexed="9"/>
      <name val="Arial"/>
      <family val="2"/>
    </font>
    <font>
      <sz val="11"/>
      <color indexed="8"/>
      <name val="Calibri"/>
      <family val="2"/>
    </font>
    <font>
      <sz val="10"/>
      <color indexed="10"/>
      <name val="Arial"/>
      <family val="2"/>
    </font>
    <font>
      <sz val="10"/>
      <color theme="0" tint="-0.34998626667073579"/>
      <name val="Arial Narrow"/>
      <family val="2"/>
      <charset val="238"/>
    </font>
    <font>
      <sz val="10"/>
      <color theme="0" tint="-0.34998626667073579"/>
      <name val="Arial CE"/>
      <family val="2"/>
      <charset val="238"/>
    </font>
    <font>
      <sz val="10"/>
      <color indexed="55"/>
      <name val="Arial"/>
      <family val="2"/>
    </font>
    <font>
      <sz val="9"/>
      <name val="Arial"/>
      <family val="2"/>
      <charset val="238"/>
    </font>
    <font>
      <sz val="10"/>
      <name val="Symbol"/>
      <family val="1"/>
      <charset val="2"/>
    </font>
    <font>
      <sz val="7"/>
      <name val="Times New Roman"/>
      <family val="1"/>
    </font>
    <font>
      <sz val="10"/>
      <color theme="0" tint="-0.34998626667073579"/>
      <name val="Arial CE"/>
      <charset val="238"/>
    </font>
    <font>
      <sz val="10"/>
      <name val="MS Sans Serif"/>
      <family val="2"/>
      <charset val="238"/>
    </font>
    <font>
      <sz val="10"/>
      <color indexed="8"/>
      <name val="Arial CE"/>
      <charset val="238"/>
    </font>
    <font>
      <b/>
      <sz val="10"/>
      <color indexed="8"/>
      <name val="Arial CE"/>
      <charset val="238"/>
    </font>
    <font>
      <b/>
      <sz val="10"/>
      <color theme="0" tint="-0.34998626667073579"/>
      <name val="Arial CE"/>
      <charset val="238"/>
    </font>
    <font>
      <sz val="11"/>
      <name val="Arial"/>
      <family val="2"/>
      <charset val="238"/>
    </font>
    <font>
      <sz val="12"/>
      <name val="Arial"/>
      <family val="2"/>
      <charset val="238"/>
    </font>
    <font>
      <sz val="9"/>
      <name val="Arial CE"/>
      <charset val="238"/>
    </font>
  </fonts>
  <fills count="1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11C1FF"/>
        <bgColor indexed="64"/>
      </patternFill>
    </fill>
    <fill>
      <patternFill patternType="solid">
        <fgColor rgb="FFFFCCCC"/>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s>
  <borders count="1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medium">
        <color indexed="64"/>
      </top>
      <bottom style="medium">
        <color indexed="64"/>
      </bottom>
      <diagonal/>
    </border>
    <border>
      <left/>
      <right/>
      <top style="thick">
        <color indexed="64"/>
      </top>
      <bottom style="thick">
        <color indexed="64"/>
      </bottom>
      <diagonal/>
    </border>
  </borders>
  <cellStyleXfs count="15">
    <xf numFmtId="0" fontId="0" fillId="0" borderId="0"/>
    <xf numFmtId="0" fontId="1" fillId="0" borderId="0"/>
    <xf numFmtId="0" fontId="11" fillId="0" borderId="0"/>
    <xf numFmtId="0" fontId="11" fillId="0" borderId="0"/>
    <xf numFmtId="0" fontId="11" fillId="0" borderId="0"/>
    <xf numFmtId="167" fontId="11" fillId="0" borderId="0" applyFont="0" applyFill="0" applyBorder="0" applyAlignment="0" applyProtection="0"/>
    <xf numFmtId="0" fontId="11" fillId="0" borderId="0"/>
    <xf numFmtId="167" fontId="11" fillId="0" borderId="0" applyFont="0" applyFill="0" applyBorder="0" applyAlignment="0" applyProtection="0"/>
    <xf numFmtId="0" fontId="11" fillId="0" borderId="0"/>
    <xf numFmtId="0" fontId="10" fillId="0" borderId="0"/>
    <xf numFmtId="167" fontId="10" fillId="0" borderId="0" applyFont="0" applyFill="0" applyBorder="0" applyAlignment="0" applyProtection="0"/>
    <xf numFmtId="0" fontId="41" fillId="0" borderId="0"/>
    <xf numFmtId="0" fontId="36" fillId="0" borderId="0"/>
    <xf numFmtId="0" fontId="11" fillId="0" borderId="0"/>
    <xf numFmtId="0" fontId="50" fillId="0" borderId="0"/>
  </cellStyleXfs>
  <cellXfs count="511">
    <xf numFmtId="0" fontId="0" fillId="0" borderId="0" xfId="0"/>
    <xf numFmtId="0" fontId="2" fillId="0" borderId="0" xfId="0" applyFont="1"/>
    <xf numFmtId="4" fontId="2" fillId="0" borderId="0" xfId="0" applyNumberFormat="1" applyFont="1"/>
    <xf numFmtId="0" fontId="3" fillId="0" borderId="0" xfId="0" applyFont="1"/>
    <xf numFmtId="4" fontId="3" fillId="0" borderId="0" xfId="0" applyNumberFormat="1" applyFont="1"/>
    <xf numFmtId="165" fontId="3" fillId="0" borderId="0" xfId="0" applyNumberFormat="1" applyFont="1"/>
    <xf numFmtId="0" fontId="4" fillId="0" borderId="0" xfId="0" applyFont="1"/>
    <xf numFmtId="4" fontId="4" fillId="0" borderId="0" xfId="0" applyNumberFormat="1" applyFont="1"/>
    <xf numFmtId="0" fontId="6" fillId="0" borderId="0"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wrapText="1"/>
    </xf>
    <xf numFmtId="166" fontId="6" fillId="0" borderId="0" xfId="0" applyNumberFormat="1" applyFont="1" applyAlignment="1">
      <alignment vertical="top" wrapText="1"/>
    </xf>
    <xf numFmtId="165" fontId="6" fillId="0" borderId="0" xfId="0" applyNumberFormat="1" applyFont="1" applyAlignment="1">
      <alignment vertical="top" wrapText="1"/>
    </xf>
    <xf numFmtId="0" fontId="6" fillId="0" borderId="5" xfId="0" applyFont="1" applyBorder="1" applyAlignment="1">
      <alignment vertical="top" wrapText="1"/>
    </xf>
    <xf numFmtId="166" fontId="6" fillId="0" borderId="5" xfId="0" applyNumberFormat="1" applyFont="1" applyBorder="1" applyAlignment="1">
      <alignment vertical="top" wrapText="1"/>
    </xf>
    <xf numFmtId="165" fontId="6" fillId="0" borderId="5" xfId="0" applyNumberFormat="1" applyFont="1" applyBorder="1" applyAlignment="1">
      <alignment vertical="top" wrapText="1"/>
    </xf>
    <xf numFmtId="4" fontId="3" fillId="0" borderId="0" xfId="0" applyNumberFormat="1" applyFont="1" applyBorder="1"/>
    <xf numFmtId="165" fontId="3" fillId="0" borderId="0" xfId="0" applyNumberFormat="1" applyFont="1" applyBorder="1"/>
    <xf numFmtId="0" fontId="2" fillId="0" borderId="0" xfId="0" applyFont="1" applyBorder="1"/>
    <xf numFmtId="0" fontId="7" fillId="0" borderId="0" xfId="0" applyFont="1" applyAlignment="1" applyProtection="1">
      <alignment vertical="top"/>
    </xf>
    <xf numFmtId="0" fontId="3" fillId="0" borderId="0" xfId="0" applyFont="1" applyAlignment="1"/>
    <xf numFmtId="0" fontId="5" fillId="0" borderId="0" xfId="0" applyFont="1" applyAlignment="1" applyProtection="1">
      <alignment vertical="top"/>
    </xf>
    <xf numFmtId="0" fontId="7" fillId="0" borderId="1" xfId="0" applyFont="1" applyBorder="1" applyAlignment="1" applyProtection="1">
      <alignment vertical="top"/>
    </xf>
    <xf numFmtId="49" fontId="7" fillId="0" borderId="0" xfId="0" applyNumberFormat="1" applyFont="1" applyAlignment="1" applyProtection="1">
      <alignment vertical="top"/>
    </xf>
    <xf numFmtId="0" fontId="2" fillId="0" borderId="0" xfId="0" applyFont="1" applyAlignment="1"/>
    <xf numFmtId="0" fontId="8" fillId="0" borderId="0" xfId="0" applyFont="1" applyAlignment="1"/>
    <xf numFmtId="0" fontId="8" fillId="0" borderId="0" xfId="0" applyFont="1"/>
    <xf numFmtId="4" fontId="8" fillId="0" borderId="0" xfId="0" applyNumberFormat="1" applyFont="1"/>
    <xf numFmtId="0" fontId="3" fillId="0" borderId="0" xfId="0" applyFont="1" applyBorder="1" applyAlignment="1"/>
    <xf numFmtId="4" fontId="2" fillId="0" borderId="0" xfId="0" applyNumberFormat="1" applyFont="1" applyBorder="1"/>
    <xf numFmtId="0" fontId="2" fillId="0" borderId="0" xfId="0" applyFont="1" applyBorder="1" applyAlignment="1">
      <alignment horizontal="center"/>
    </xf>
    <xf numFmtId="0" fontId="3" fillId="0" borderId="0" xfId="0" applyFont="1" applyBorder="1" applyAlignment="1">
      <alignment horizontal="center"/>
    </xf>
    <xf numFmtId="0" fontId="0" fillId="0" borderId="0" xfId="0" applyBorder="1" applyAlignment="1">
      <alignment vertical="top"/>
    </xf>
    <xf numFmtId="0" fontId="0" fillId="0" borderId="0" xfId="0" applyBorder="1"/>
    <xf numFmtId="49" fontId="12" fillId="0" borderId="0" xfId="2" applyNumberFormat="1" applyFont="1" applyBorder="1" applyAlignment="1">
      <alignment vertical="top"/>
    </xf>
    <xf numFmtId="0" fontId="12" fillId="0" borderId="0" xfId="2" applyFont="1" applyBorder="1" applyAlignment="1">
      <alignment horizontal="justify" vertical="top"/>
    </xf>
    <xf numFmtId="49" fontId="11" fillId="0" borderId="0" xfId="2" applyNumberFormat="1" applyBorder="1" applyAlignment="1">
      <alignment vertical="top"/>
    </xf>
    <xf numFmtId="0" fontId="11" fillId="0" borderId="0" xfId="2" applyBorder="1" applyAlignment="1">
      <alignment horizontal="justify" vertical="top" wrapText="1"/>
    </xf>
    <xf numFmtId="0" fontId="11" fillId="0" borderId="0" xfId="0" applyFont="1" applyBorder="1" applyAlignment="1">
      <alignment vertical="top" wrapText="1"/>
    </xf>
    <xf numFmtId="0" fontId="11" fillId="0" borderId="0" xfId="2" applyBorder="1" applyAlignment="1">
      <alignment horizontal="justify" vertical="top"/>
    </xf>
    <xf numFmtId="0" fontId="11" fillId="0" borderId="0" xfId="3" applyBorder="1" applyAlignment="1">
      <alignment horizontal="justify" vertical="top" wrapText="1"/>
    </xf>
    <xf numFmtId="0" fontId="11" fillId="0" borderId="0" xfId="0" applyFont="1" applyBorder="1" applyAlignment="1">
      <alignment horizontal="left" vertical="top" wrapText="1"/>
    </xf>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Border="1" applyAlignment="1">
      <alignment vertical="top"/>
    </xf>
    <xf numFmtId="0" fontId="0" fillId="0" borderId="0" xfId="0" applyFont="1" applyBorder="1"/>
    <xf numFmtId="44" fontId="0" fillId="0" borderId="0" xfId="0" applyNumberFormat="1" applyFont="1" applyBorder="1" applyAlignment="1">
      <alignment horizontal="center"/>
    </xf>
    <xf numFmtId="44" fontId="0" fillId="0" borderId="0" xfId="0" applyNumberFormat="1" applyFont="1" applyBorder="1" applyAlignment="1">
      <alignment horizontal="right"/>
    </xf>
    <xf numFmtId="0" fontId="0" fillId="3" borderId="10" xfId="0" applyFont="1" applyFill="1" applyBorder="1" applyAlignment="1">
      <alignment horizontal="center"/>
    </xf>
    <xf numFmtId="0" fontId="0" fillId="3" borderId="10" xfId="0" applyFont="1" applyFill="1" applyBorder="1" applyAlignment="1">
      <alignment horizontal="center" vertical="top"/>
    </xf>
    <xf numFmtId="44" fontId="0" fillId="3" borderId="10" xfId="0" applyNumberFormat="1" applyFont="1" applyFill="1" applyBorder="1" applyAlignment="1">
      <alignment horizontal="center"/>
    </xf>
    <xf numFmtId="0" fontId="0" fillId="0" borderId="0" xfId="0" applyFont="1" applyBorder="1" applyAlignment="1">
      <alignment horizontal="center" vertical="top"/>
    </xf>
    <xf numFmtId="0" fontId="0" fillId="0" borderId="0" xfId="0" applyFont="1" applyFill="1" applyBorder="1" applyAlignment="1">
      <alignment horizontal="center"/>
    </xf>
    <xf numFmtId="0" fontId="0" fillId="4" borderId="10" xfId="0" applyFont="1" applyFill="1" applyBorder="1" applyAlignment="1">
      <alignment horizontal="center"/>
    </xf>
    <xf numFmtId="0" fontId="0" fillId="4" borderId="10" xfId="0" applyFont="1" applyFill="1" applyBorder="1" applyAlignment="1">
      <alignment horizontal="right"/>
    </xf>
    <xf numFmtId="0" fontId="13" fillId="4" borderId="10" xfId="0" applyFont="1" applyFill="1" applyBorder="1" applyAlignment="1">
      <alignment vertical="top"/>
    </xf>
    <xf numFmtId="0" fontId="0" fillId="4" borderId="10" xfId="0" applyFont="1" applyFill="1" applyBorder="1"/>
    <xf numFmtId="44" fontId="0" fillId="4" borderId="10" xfId="0" applyNumberFormat="1" applyFont="1" applyFill="1" applyBorder="1" applyAlignment="1">
      <alignment horizontal="center"/>
    </xf>
    <xf numFmtId="44" fontId="14" fillId="4" borderId="10" xfId="0" applyNumberFormat="1" applyFont="1" applyFill="1" applyBorder="1" applyAlignment="1">
      <alignment horizontal="right"/>
    </xf>
    <xf numFmtId="0" fontId="0" fillId="5" borderId="10" xfId="0" applyFont="1" applyFill="1" applyBorder="1" applyAlignment="1">
      <alignment horizontal="center"/>
    </xf>
    <xf numFmtId="0" fontId="0" fillId="5" borderId="10" xfId="0" applyFont="1" applyFill="1" applyBorder="1" applyAlignment="1">
      <alignment horizontal="right"/>
    </xf>
    <xf numFmtId="0" fontId="0" fillId="5" borderId="10" xfId="0" applyFont="1" applyFill="1" applyBorder="1"/>
    <xf numFmtId="44" fontId="0" fillId="5" borderId="10" xfId="0" applyNumberFormat="1" applyFont="1" applyFill="1" applyBorder="1" applyAlignment="1">
      <alignment horizontal="center"/>
    </xf>
    <xf numFmtId="44" fontId="12" fillId="5" borderId="10" xfId="0" applyNumberFormat="1" applyFont="1" applyFill="1" applyBorder="1" applyAlignment="1">
      <alignment horizontal="right"/>
    </xf>
    <xf numFmtId="0" fontId="0" fillId="2" borderId="10" xfId="0" applyFont="1" applyFill="1" applyBorder="1" applyAlignment="1">
      <alignment horizontal="center"/>
    </xf>
    <xf numFmtId="0" fontId="0" fillId="2" borderId="10" xfId="0" applyFont="1" applyFill="1" applyBorder="1" applyAlignment="1">
      <alignment horizontal="right"/>
    </xf>
    <xf numFmtId="0" fontId="15" fillId="2" borderId="10" xfId="0" applyFont="1" applyFill="1" applyBorder="1" applyAlignment="1">
      <alignment vertical="top"/>
    </xf>
    <xf numFmtId="0" fontId="0" fillId="2" borderId="10" xfId="0" applyFont="1" applyFill="1" applyBorder="1"/>
    <xf numFmtId="44" fontId="0" fillId="2" borderId="10" xfId="0" applyNumberFormat="1" applyFont="1" applyFill="1" applyBorder="1" applyAlignment="1">
      <alignment horizontal="center"/>
    </xf>
    <xf numFmtId="44" fontId="12" fillId="2" borderId="10" xfId="8" applyNumberFormat="1" applyFont="1" applyFill="1" applyBorder="1" applyAlignment="1">
      <alignment horizontal="right"/>
    </xf>
    <xf numFmtId="0" fontId="0" fillId="0" borderId="10" xfId="0" applyFont="1" applyBorder="1" applyAlignment="1">
      <alignment horizontal="center"/>
    </xf>
    <xf numFmtId="0" fontId="16" fillId="0" borderId="10" xfId="0" applyNumberFormat="1" applyFont="1" applyBorder="1" applyAlignment="1">
      <alignment horizontal="right" vertical="top"/>
    </xf>
    <xf numFmtId="0" fontId="15" fillId="0" borderId="10" xfId="0" applyFont="1" applyBorder="1" applyAlignment="1">
      <alignment horizontal="left" vertical="top" wrapText="1"/>
    </xf>
    <xf numFmtId="0" fontId="0" fillId="0" borderId="10" xfId="0" applyFont="1" applyBorder="1"/>
    <xf numFmtId="0" fontId="0" fillId="0" borderId="10" xfId="0" applyFont="1" applyBorder="1" applyAlignment="1">
      <alignment horizontal="right"/>
    </xf>
    <xf numFmtId="44" fontId="0" fillId="0" borderId="10" xfId="0" applyNumberFormat="1" applyFont="1" applyBorder="1" applyAlignment="1">
      <alignment horizontal="center"/>
    </xf>
    <xf numFmtId="44" fontId="0" fillId="0" borderId="10" xfId="0" applyNumberFormat="1" applyFont="1" applyBorder="1" applyAlignment="1">
      <alignment horizontal="right"/>
    </xf>
    <xf numFmtId="0" fontId="16" fillId="0" borderId="10" xfId="0" applyFont="1" applyBorder="1" applyAlignment="1">
      <alignment horizontal="right" vertical="top"/>
    </xf>
    <xf numFmtId="0" fontId="16" fillId="0" borderId="10" xfId="0" applyFont="1" applyBorder="1" applyAlignment="1">
      <alignment horizontal="justify" vertical="top" wrapText="1"/>
    </xf>
    <xf numFmtId="0" fontId="16" fillId="0" borderId="10" xfId="0" applyFont="1" applyBorder="1" applyAlignment="1"/>
    <xf numFmtId="0" fontId="16" fillId="0" borderId="10" xfId="0" applyNumberFormat="1" applyFont="1" applyBorder="1" applyAlignment="1">
      <alignment horizontal="right"/>
    </xf>
    <xf numFmtId="44" fontId="16" fillId="0" borderId="10" xfId="0" applyNumberFormat="1" applyFont="1" applyBorder="1" applyAlignment="1">
      <alignment horizontal="center"/>
    </xf>
    <xf numFmtId="44" fontId="17" fillId="0" borderId="10" xfId="0" applyNumberFormat="1" applyFont="1" applyFill="1" applyBorder="1" applyAlignment="1">
      <alignment horizontal="right"/>
    </xf>
    <xf numFmtId="0" fontId="16" fillId="0" borderId="10" xfId="0" applyFont="1" applyBorder="1" applyAlignment="1">
      <alignment vertical="top"/>
    </xf>
    <xf numFmtId="0" fontId="16" fillId="0" borderId="10" xfId="0" applyFont="1" applyBorder="1" applyAlignment="1">
      <alignment horizontal="right"/>
    </xf>
    <xf numFmtId="44" fontId="18" fillId="6" borderId="10" xfId="0" applyNumberFormat="1" applyFont="1" applyFill="1" applyBorder="1" applyAlignment="1">
      <alignment horizontal="center"/>
    </xf>
    <xf numFmtId="44" fontId="18" fillId="0" borderId="10" xfId="0" applyNumberFormat="1" applyFont="1" applyBorder="1" applyAlignment="1">
      <alignment horizontal="right" wrapText="1"/>
    </xf>
    <xf numFmtId="0" fontId="16" fillId="0" borderId="10" xfId="0" applyFont="1" applyBorder="1" applyAlignment="1">
      <alignment horizontal="left" vertical="top" wrapText="1"/>
    </xf>
    <xf numFmtId="0" fontId="15" fillId="0" borderId="10" xfId="0" applyFont="1" applyBorder="1" applyAlignment="1">
      <alignment vertical="top"/>
    </xf>
    <xf numFmtId="0" fontId="0" fillId="0" borderId="10" xfId="0" applyFont="1" applyBorder="1" applyAlignment="1">
      <alignment vertical="top"/>
    </xf>
    <xf numFmtId="0" fontId="0" fillId="0" borderId="10" xfId="0" applyFont="1" applyBorder="1" applyAlignment="1">
      <alignment horizontal="right" vertical="top"/>
    </xf>
    <xf numFmtId="0" fontId="18" fillId="0" borderId="10" xfId="0" applyFont="1" applyBorder="1" applyAlignment="1">
      <alignment horizontal="right" vertical="top"/>
    </xf>
    <xf numFmtId="0" fontId="18" fillId="0" borderId="10" xfId="0" applyFont="1" applyBorder="1" applyAlignment="1">
      <alignment vertical="top" wrapText="1"/>
    </xf>
    <xf numFmtId="0" fontId="16" fillId="0" borderId="10" xfId="0" applyFont="1" applyBorder="1" applyAlignment="1" applyProtection="1">
      <alignment horizontal="right" vertical="top"/>
      <protection locked="0"/>
    </xf>
    <xf numFmtId="0" fontId="19" fillId="0" borderId="10" xfId="0" applyFont="1" applyBorder="1" applyAlignment="1">
      <alignment horizontal="left" vertical="top" wrapText="1"/>
    </xf>
    <xf numFmtId="0" fontId="18" fillId="0" borderId="10" xfId="0" applyFont="1" applyBorder="1" applyAlignment="1">
      <alignment horizontal="left" vertical="top" wrapText="1"/>
    </xf>
    <xf numFmtId="0" fontId="20" fillId="0" borderId="0" xfId="0" applyFont="1" applyAlignment="1">
      <alignment horizontal="left" vertical="top" wrapText="1"/>
    </xf>
    <xf numFmtId="0" fontId="16" fillId="0" borderId="0" xfId="0" applyFont="1" applyBorder="1" applyAlignment="1"/>
    <xf numFmtId="0" fontId="16" fillId="0" borderId="0" xfId="0" applyNumberFormat="1" applyFont="1" applyBorder="1" applyAlignment="1">
      <alignment horizontal="right"/>
    </xf>
    <xf numFmtId="168" fontId="16" fillId="0" borderId="0" xfId="0" applyNumberFormat="1" applyFont="1" applyBorder="1" applyAlignment="1">
      <alignment horizontal="right"/>
    </xf>
    <xf numFmtId="168" fontId="16" fillId="0" borderId="0" xfId="0" applyNumberFormat="1" applyFont="1" applyAlignment="1">
      <alignment horizontal="right"/>
    </xf>
    <xf numFmtId="0" fontId="16" fillId="0" borderId="10" xfId="0" applyFont="1" applyBorder="1" applyAlignment="1">
      <alignment vertical="top" wrapText="1"/>
    </xf>
    <xf numFmtId="168" fontId="16" fillId="0" borderId="10" xfId="0" applyNumberFormat="1" applyFont="1" applyBorder="1" applyAlignment="1">
      <alignment horizontal="right"/>
    </xf>
    <xf numFmtId="0" fontId="18" fillId="0" borderId="10" xfId="0" applyFont="1" applyBorder="1" applyAlignment="1">
      <alignment horizontal="left"/>
    </xf>
    <xf numFmtId="0" fontId="18" fillId="0" borderId="10" xfId="0" applyFont="1" applyBorder="1" applyAlignment="1">
      <alignment horizontal="right"/>
    </xf>
    <xf numFmtId="0" fontId="17" fillId="0" borderId="10" xfId="0" applyFont="1" applyBorder="1" applyAlignment="1"/>
    <xf numFmtId="0" fontId="21" fillId="0" borderId="10" xfId="0" applyFont="1" applyBorder="1" applyAlignment="1">
      <alignment horizontal="left" vertical="top" wrapText="1"/>
    </xf>
    <xf numFmtId="0" fontId="15" fillId="0" borderId="10" xfId="0" applyFont="1" applyBorder="1" applyAlignment="1"/>
    <xf numFmtId="0" fontId="15" fillId="0" borderId="10" xfId="0" applyNumberFormat="1" applyFont="1" applyBorder="1" applyAlignment="1">
      <alignment horizontal="right"/>
    </xf>
    <xf numFmtId="0" fontId="18" fillId="0" borderId="10" xfId="0" applyNumberFormat="1" applyFont="1" applyBorder="1" applyAlignment="1">
      <alignment horizontal="right" wrapText="1"/>
    </xf>
    <xf numFmtId="3" fontId="16" fillId="0" borderId="10" xfId="0" applyNumberFormat="1" applyFont="1" applyFill="1" applyBorder="1" applyAlignment="1">
      <alignment vertical="top"/>
    </xf>
    <xf numFmtId="0" fontId="18" fillId="0" borderId="10" xfId="0" applyFont="1" applyBorder="1" applyAlignment="1">
      <alignment wrapText="1"/>
    </xf>
    <xf numFmtId="3" fontId="15" fillId="0" borderId="10" xfId="0" applyNumberFormat="1" applyFont="1" applyFill="1" applyBorder="1" applyAlignment="1">
      <alignment vertical="top"/>
    </xf>
    <xf numFmtId="49" fontId="16" fillId="0" borderId="10" xfId="0" applyNumberFormat="1" applyFont="1" applyBorder="1" applyAlignment="1">
      <alignment horizontal="right" vertical="top"/>
    </xf>
    <xf numFmtId="44" fontId="0" fillId="0" borderId="10" xfId="0" applyNumberFormat="1" applyFont="1" applyBorder="1" applyAlignment="1">
      <alignment horizontal="right" vertical="top"/>
    </xf>
    <xf numFmtId="44" fontId="16" fillId="0" borderId="10" xfId="0" applyNumberFormat="1" applyFont="1" applyFill="1" applyBorder="1" applyAlignment="1">
      <alignment horizontal="right"/>
    </xf>
    <xf numFmtId="44" fontId="16" fillId="0" borderId="10" xfId="0" applyNumberFormat="1" applyFont="1" applyBorder="1" applyAlignment="1">
      <alignment horizontal="right"/>
    </xf>
    <xf numFmtId="44" fontId="18" fillId="0" borderId="10" xfId="0" applyNumberFormat="1" applyFont="1" applyFill="1" applyBorder="1" applyAlignment="1">
      <alignment horizontal="right"/>
    </xf>
    <xf numFmtId="44" fontId="18" fillId="0" borderId="10" xfId="8" applyNumberFormat="1" applyFont="1" applyBorder="1" applyAlignment="1">
      <alignment horizontal="right"/>
    </xf>
    <xf numFmtId="0" fontId="0" fillId="0" borderId="11" xfId="0" applyFont="1" applyBorder="1"/>
    <xf numFmtId="0" fontId="16" fillId="0" borderId="11" xfId="0" applyNumberFormat="1" applyFont="1" applyBorder="1" applyAlignment="1">
      <alignment horizontal="right" vertical="top"/>
    </xf>
    <xf numFmtId="0" fontId="16" fillId="0" borderId="11" xfId="0" applyFont="1" applyBorder="1" applyAlignment="1">
      <alignment horizontal="left" vertical="top" wrapText="1"/>
    </xf>
    <xf numFmtId="0" fontId="16" fillId="0" borderId="11" xfId="0" applyFont="1" applyBorder="1" applyAlignment="1"/>
    <xf numFmtId="0" fontId="16" fillId="0" borderId="11" xfId="0" applyNumberFormat="1" applyFont="1" applyBorder="1" applyAlignment="1">
      <alignment horizontal="right"/>
    </xf>
    <xf numFmtId="44" fontId="18" fillId="6" borderId="11" xfId="0" applyNumberFormat="1" applyFont="1" applyFill="1" applyBorder="1" applyAlignment="1">
      <alignment horizontal="center"/>
    </xf>
    <xf numFmtId="44" fontId="18" fillId="0" borderId="11" xfId="8" applyNumberFormat="1" applyFont="1" applyBorder="1" applyAlignment="1">
      <alignment horizontal="right"/>
    </xf>
    <xf numFmtId="0" fontId="0" fillId="0" borderId="5" xfId="0" applyFont="1" applyBorder="1"/>
    <xf numFmtId="0" fontId="17" fillId="0" borderId="5" xfId="0" applyFont="1" applyBorder="1" applyAlignment="1">
      <alignment vertical="top"/>
    </xf>
    <xf numFmtId="0" fontId="0" fillId="0" borderId="12" xfId="0" applyFont="1" applyBorder="1"/>
    <xf numFmtId="0" fontId="16" fillId="0" borderId="12" xfId="0" applyNumberFormat="1" applyFont="1" applyBorder="1" applyAlignment="1">
      <alignment horizontal="right" vertical="top"/>
    </xf>
    <xf numFmtId="0" fontId="17" fillId="0" borderId="0" xfId="0" applyFont="1" applyBorder="1" applyAlignment="1">
      <alignment vertical="top"/>
    </xf>
    <xf numFmtId="0" fontId="16" fillId="0" borderId="12" xfId="0" applyFont="1" applyBorder="1" applyAlignment="1"/>
    <xf numFmtId="0" fontId="16" fillId="0" borderId="12" xfId="0" applyNumberFormat="1" applyFont="1" applyBorder="1" applyAlignment="1">
      <alignment horizontal="right"/>
    </xf>
    <xf numFmtId="44" fontId="18" fillId="6" borderId="12" xfId="0" applyNumberFormat="1" applyFont="1" applyFill="1" applyBorder="1" applyAlignment="1">
      <alignment horizontal="center"/>
    </xf>
    <xf numFmtId="44" fontId="18" fillId="0" borderId="12" xfId="8" applyNumberFormat="1" applyFont="1" applyBorder="1" applyAlignment="1">
      <alignment horizontal="right"/>
    </xf>
    <xf numFmtId="0" fontId="0" fillId="0" borderId="13" xfId="0" applyFont="1" applyBorder="1"/>
    <xf numFmtId="0" fontId="0" fillId="0" borderId="6" xfId="0" applyFont="1" applyBorder="1"/>
    <xf numFmtId="0" fontId="16" fillId="0" borderId="13" xfId="0" applyNumberFormat="1" applyFont="1" applyBorder="1" applyAlignment="1">
      <alignment horizontal="right" vertical="top"/>
    </xf>
    <xf numFmtId="0" fontId="17" fillId="0" borderId="6" xfId="0" applyFont="1" applyBorder="1" applyAlignment="1">
      <alignment horizontal="left" vertical="top" wrapText="1"/>
    </xf>
    <xf numFmtId="0" fontId="16" fillId="0" borderId="13" xfId="0" applyFont="1" applyBorder="1" applyAlignment="1"/>
    <xf numFmtId="0" fontId="16" fillId="0" borderId="13" xfId="0" applyNumberFormat="1" applyFont="1" applyBorder="1" applyAlignment="1">
      <alignment horizontal="right"/>
    </xf>
    <xf numFmtId="44" fontId="18" fillId="6" borderId="13" xfId="0" applyNumberFormat="1" applyFont="1" applyFill="1" applyBorder="1" applyAlignment="1">
      <alignment horizontal="center"/>
    </xf>
    <xf numFmtId="0" fontId="15" fillId="0" borderId="13" xfId="0" applyFont="1" applyBorder="1" applyAlignment="1">
      <alignment horizontal="left" vertical="top" wrapText="1"/>
    </xf>
    <xf numFmtId="44" fontId="18" fillId="0" borderId="13" xfId="8" applyNumberFormat="1" applyFont="1" applyBorder="1" applyAlignment="1">
      <alignment horizontal="right"/>
    </xf>
    <xf numFmtId="0" fontId="17" fillId="0" borderId="10" xfId="0" applyFont="1" applyBorder="1" applyAlignment="1">
      <alignment horizontal="left" vertical="top" wrapText="1"/>
    </xf>
    <xf numFmtId="0" fontId="20" fillId="0" borderId="10" xfId="0" applyFont="1" applyBorder="1" applyAlignment="1">
      <alignment vertical="top" wrapText="1"/>
    </xf>
    <xf numFmtId="0" fontId="20" fillId="0" borderId="10" xfId="0" applyFont="1" applyBorder="1" applyAlignment="1">
      <alignment horizontal="left" vertical="top" wrapText="1"/>
    </xf>
    <xf numFmtId="44" fontId="15" fillId="0" borderId="10" xfId="0" applyNumberFormat="1" applyFont="1" applyFill="1" applyBorder="1" applyAlignment="1">
      <alignment horizontal="right"/>
    </xf>
    <xf numFmtId="0" fontId="18" fillId="5" borderId="10" xfId="0" applyFont="1" applyFill="1" applyBorder="1" applyAlignment="1">
      <alignment horizontal="right" vertical="top"/>
    </xf>
    <xf numFmtId="0" fontId="15" fillId="5" borderId="10" xfId="0" applyFont="1" applyFill="1" applyBorder="1" applyAlignment="1">
      <alignment vertical="top" wrapText="1"/>
    </xf>
    <xf numFmtId="0" fontId="18" fillId="5" borderId="10" xfId="0" applyFont="1" applyFill="1" applyBorder="1" applyAlignment="1"/>
    <xf numFmtId="0" fontId="18" fillId="5" borderId="10" xfId="0" applyNumberFormat="1" applyFont="1" applyFill="1" applyBorder="1" applyAlignment="1">
      <alignment horizontal="right"/>
    </xf>
    <xf numFmtId="44" fontId="18" fillId="5" borderId="10" xfId="8" applyNumberFormat="1" applyFont="1" applyFill="1" applyBorder="1" applyAlignment="1">
      <alignment horizontal="center"/>
    </xf>
    <xf numFmtId="0" fontId="18" fillId="2" borderId="10" xfId="0" applyFont="1" applyFill="1" applyBorder="1" applyAlignment="1">
      <alignment horizontal="right" vertical="top"/>
    </xf>
    <xf numFmtId="0" fontId="15" fillId="2" borderId="10" xfId="0" applyFont="1" applyFill="1" applyBorder="1" applyAlignment="1">
      <alignment vertical="top" wrapText="1"/>
    </xf>
    <xf numFmtId="0" fontId="18" fillId="2" borderId="10" xfId="0" applyFont="1" applyFill="1" applyBorder="1" applyAlignment="1"/>
    <xf numFmtId="0" fontId="18" fillId="2" borderId="10" xfId="0" applyNumberFormat="1" applyFont="1" applyFill="1" applyBorder="1" applyAlignment="1">
      <alignment horizontal="right"/>
    </xf>
    <xf numFmtId="44" fontId="18" fillId="2" borderId="10" xfId="8" applyNumberFormat="1" applyFont="1" applyFill="1" applyBorder="1" applyAlignment="1">
      <alignment horizontal="center"/>
    </xf>
    <xf numFmtId="0" fontId="0" fillId="0" borderId="10" xfId="0" applyFont="1" applyFill="1" applyBorder="1" applyAlignment="1">
      <alignment horizontal="center"/>
    </xf>
    <xf numFmtId="0" fontId="18" fillId="0" borderId="10" xfId="0" applyNumberFormat="1" applyFont="1" applyFill="1" applyBorder="1" applyAlignment="1">
      <alignment horizontal="right" vertical="top"/>
    </xf>
    <xf numFmtId="0" fontId="21" fillId="0" borderId="10" xfId="0" applyFont="1" applyFill="1" applyBorder="1" applyAlignment="1">
      <alignment horizontal="justify" vertical="top" wrapText="1"/>
    </xf>
    <xf numFmtId="0" fontId="18" fillId="0" borderId="10" xfId="0" applyFont="1" applyFill="1" applyBorder="1" applyAlignment="1"/>
    <xf numFmtId="0" fontId="18" fillId="0" borderId="10" xfId="0" applyNumberFormat="1" applyFont="1" applyFill="1" applyBorder="1" applyAlignment="1">
      <alignment horizontal="right"/>
    </xf>
    <xf numFmtId="44" fontId="18" fillId="0" borderId="10" xfId="8" applyNumberFormat="1" applyFont="1" applyFill="1" applyBorder="1" applyAlignment="1">
      <alignment horizontal="center"/>
    </xf>
    <xf numFmtId="44" fontId="18" fillId="0" borderId="10" xfId="8" applyNumberFormat="1" applyFont="1" applyFill="1" applyBorder="1" applyAlignment="1">
      <alignment horizontal="right"/>
    </xf>
    <xf numFmtId="0" fontId="18" fillId="0" borderId="10" xfId="0" applyFont="1" applyFill="1" applyBorder="1" applyAlignment="1">
      <alignment horizontal="justify" vertical="top" wrapText="1"/>
    </xf>
    <xf numFmtId="0" fontId="18" fillId="0" borderId="10" xfId="0" applyFont="1" applyFill="1" applyBorder="1" applyAlignment="1">
      <alignment horizontal="left" vertical="top" wrapText="1"/>
    </xf>
    <xf numFmtId="0" fontId="0" fillId="0" borderId="11" xfId="0" applyFont="1" applyFill="1" applyBorder="1" applyAlignment="1">
      <alignment horizontal="center"/>
    </xf>
    <xf numFmtId="0" fontId="18" fillId="0" borderId="11" xfId="0" applyNumberFormat="1" applyFont="1" applyFill="1" applyBorder="1" applyAlignment="1">
      <alignment horizontal="right" vertical="top"/>
    </xf>
    <xf numFmtId="0" fontId="18" fillId="0" borderId="11" xfId="0" applyFont="1" applyFill="1" applyBorder="1" applyAlignment="1">
      <alignment horizontal="justify" vertical="top" wrapText="1"/>
    </xf>
    <xf numFmtId="0" fontId="18" fillId="0" borderId="11" xfId="0" applyFont="1" applyFill="1" applyBorder="1" applyAlignment="1"/>
    <xf numFmtId="0" fontId="18" fillId="0" borderId="1" xfId="0" applyNumberFormat="1" applyFont="1" applyFill="1" applyBorder="1" applyAlignment="1">
      <alignment horizontal="right"/>
    </xf>
    <xf numFmtId="0" fontId="0" fillId="0" borderId="5" xfId="0" applyFont="1" applyFill="1" applyBorder="1" applyAlignment="1">
      <alignment horizontal="center"/>
    </xf>
    <xf numFmtId="0" fontId="18" fillId="0" borderId="1" xfId="0" applyNumberFormat="1" applyFont="1" applyFill="1" applyBorder="1" applyAlignment="1">
      <alignment horizontal="right" vertical="top"/>
    </xf>
    <xf numFmtId="0" fontId="18" fillId="0" borderId="2" xfId="0" applyFont="1" applyFill="1" applyBorder="1" applyAlignment="1"/>
    <xf numFmtId="0" fontId="0" fillId="0" borderId="12" xfId="0" applyFont="1" applyFill="1" applyBorder="1" applyAlignment="1">
      <alignment horizontal="center"/>
    </xf>
    <xf numFmtId="0" fontId="18" fillId="0" borderId="14" xfId="0" applyNumberFormat="1" applyFont="1" applyFill="1" applyBorder="1" applyAlignment="1">
      <alignment horizontal="right" vertical="top"/>
    </xf>
    <xf numFmtId="0" fontId="18" fillId="0" borderId="12" xfId="0" applyFont="1" applyFill="1" applyBorder="1" applyAlignment="1">
      <alignment horizontal="justify" vertical="top" wrapText="1"/>
    </xf>
    <xf numFmtId="0" fontId="18" fillId="0" borderId="15" xfId="0" applyFont="1" applyFill="1" applyBorder="1" applyAlignment="1"/>
    <xf numFmtId="0" fontId="18" fillId="0" borderId="14" xfId="0" applyNumberFormat="1" applyFont="1" applyFill="1" applyBorder="1" applyAlignment="1">
      <alignment horizontal="right"/>
    </xf>
    <xf numFmtId="0" fontId="0" fillId="0" borderId="13" xfId="0" applyFont="1" applyFill="1" applyBorder="1" applyAlignment="1">
      <alignment horizontal="center"/>
    </xf>
    <xf numFmtId="0" fontId="0" fillId="0" borderId="6" xfId="0" applyFont="1" applyFill="1" applyBorder="1" applyAlignment="1">
      <alignment horizontal="center"/>
    </xf>
    <xf numFmtId="0" fontId="18" fillId="0" borderId="3" xfId="0" applyNumberFormat="1" applyFont="1" applyFill="1" applyBorder="1" applyAlignment="1">
      <alignment horizontal="right" vertical="top"/>
    </xf>
    <xf numFmtId="0" fontId="18" fillId="0" borderId="13" xfId="0" applyFont="1" applyFill="1" applyBorder="1" applyAlignment="1">
      <alignment horizontal="justify" vertical="top" wrapText="1"/>
    </xf>
    <xf numFmtId="0" fontId="18" fillId="0" borderId="4" xfId="0" applyFont="1" applyFill="1" applyBorder="1" applyAlignment="1"/>
    <xf numFmtId="0" fontId="18" fillId="0" borderId="3" xfId="0" applyNumberFormat="1" applyFont="1" applyFill="1" applyBorder="1" applyAlignment="1">
      <alignment horizontal="right"/>
    </xf>
    <xf numFmtId="0" fontId="21" fillId="0" borderId="10" xfId="0" applyFont="1" applyFill="1" applyBorder="1" applyAlignment="1">
      <alignment horizontal="left" vertical="top" wrapText="1"/>
    </xf>
    <xf numFmtId="0" fontId="17" fillId="0" borderId="10" xfId="0" applyFont="1" applyBorder="1" applyAlignment="1">
      <alignment horizontal="left"/>
    </xf>
    <xf numFmtId="0" fontId="17" fillId="0" borderId="10" xfId="0" applyFont="1" applyBorder="1" applyAlignment="1">
      <alignment horizontal="right"/>
    </xf>
    <xf numFmtId="0" fontId="18" fillId="0" borderId="13" xfId="0" applyNumberFormat="1" applyFont="1" applyFill="1" applyBorder="1" applyAlignment="1">
      <alignment horizontal="right"/>
    </xf>
    <xf numFmtId="0" fontId="17" fillId="0" borderId="10" xfId="0" applyNumberFormat="1" applyFont="1" applyBorder="1" applyAlignment="1">
      <alignment horizontal="right" vertical="top"/>
    </xf>
    <xf numFmtId="0" fontId="17" fillId="0" borderId="10" xfId="0" applyNumberFormat="1" applyFont="1" applyBorder="1" applyAlignment="1">
      <alignment horizontal="right"/>
    </xf>
    <xf numFmtId="0" fontId="17" fillId="0" borderId="10" xfId="0" applyNumberFormat="1" applyFont="1" applyBorder="1" applyAlignment="1">
      <alignment horizontal="right" vertical="top" wrapText="1"/>
    </xf>
    <xf numFmtId="49" fontId="21" fillId="0" borderId="10" xfId="0" applyNumberFormat="1" applyFont="1" applyBorder="1" applyAlignment="1">
      <alignment horizontal="left" vertical="top" wrapText="1"/>
    </xf>
    <xf numFmtId="1" fontId="17" fillId="0" borderId="10" xfId="0" applyNumberFormat="1" applyFont="1" applyBorder="1" applyAlignment="1">
      <alignment horizontal="right"/>
    </xf>
    <xf numFmtId="0" fontId="24" fillId="0" borderId="10" xfId="0" applyNumberFormat="1" applyFont="1" applyBorder="1" applyAlignment="1">
      <alignment horizontal="right" vertical="top" wrapText="1"/>
    </xf>
    <xf numFmtId="49" fontId="18" fillId="0" borderId="10" xfId="0" applyNumberFormat="1" applyFont="1" applyBorder="1" applyAlignment="1">
      <alignment horizontal="left" vertical="top" wrapText="1"/>
    </xf>
    <xf numFmtId="0" fontId="18" fillId="0" borderId="10" xfId="0" applyFont="1" applyBorder="1" applyAlignment="1"/>
    <xf numFmtId="0" fontId="18" fillId="0" borderId="10" xfId="0" applyNumberFormat="1" applyFont="1" applyBorder="1" applyAlignment="1">
      <alignment horizontal="right" vertical="top" wrapText="1"/>
    </xf>
    <xf numFmtId="0" fontId="21" fillId="0" borderId="10" xfId="0" applyFont="1" applyBorder="1" applyAlignment="1">
      <alignment vertical="top" wrapText="1"/>
    </xf>
    <xf numFmtId="0" fontId="16" fillId="0" borderId="10" xfId="0" applyFont="1" applyFill="1" applyBorder="1" applyAlignment="1">
      <alignment horizontal="center"/>
    </xf>
    <xf numFmtId="0" fontId="16" fillId="0" borderId="10" xfId="0" applyNumberFormat="1" applyFont="1" applyFill="1" applyBorder="1" applyAlignment="1">
      <alignment horizontal="right"/>
    </xf>
    <xf numFmtId="0" fontId="16" fillId="0" borderId="10" xfId="0" applyFont="1" applyBorder="1" applyAlignment="1">
      <alignment horizontal="center"/>
    </xf>
    <xf numFmtId="0" fontId="18" fillId="0" borderId="10" xfId="0" applyFont="1" applyFill="1" applyBorder="1" applyAlignment="1">
      <alignment horizontal="right" vertical="top"/>
    </xf>
    <xf numFmtId="0" fontId="15" fillId="0" borderId="10" xfId="0" applyFont="1" applyFill="1" applyBorder="1" applyAlignment="1">
      <alignment vertical="top" wrapText="1"/>
    </xf>
    <xf numFmtId="44" fontId="21" fillId="0" borderId="10" xfId="8" applyNumberFormat="1" applyFont="1" applyFill="1" applyBorder="1" applyAlignment="1">
      <alignment horizontal="right"/>
    </xf>
    <xf numFmtId="0" fontId="16" fillId="0" borderId="10" xfId="0" applyFont="1" applyFill="1" applyBorder="1" applyAlignment="1">
      <alignment vertical="top" wrapText="1"/>
    </xf>
    <xf numFmtId="0" fontId="18" fillId="5" borderId="10" xfId="0" applyNumberFormat="1" applyFont="1" applyFill="1" applyBorder="1" applyAlignment="1"/>
    <xf numFmtId="168" fontId="18" fillId="5" borderId="10" xfId="8" applyNumberFormat="1" applyFont="1" applyFill="1" applyBorder="1" applyAlignment="1">
      <alignment horizontal="center"/>
    </xf>
    <xf numFmtId="0" fontId="18" fillId="2" borderId="10" xfId="0" applyNumberFormat="1" applyFont="1" applyFill="1" applyBorder="1" applyAlignment="1"/>
    <xf numFmtId="168" fontId="18" fillId="2" borderId="10" xfId="8" applyNumberFormat="1" applyFont="1" applyFill="1" applyBorder="1" applyAlignment="1">
      <alignment horizontal="center"/>
    </xf>
    <xf numFmtId="0" fontId="20" fillId="0" borderId="10" xfId="0" applyFont="1" applyBorder="1" applyAlignment="1">
      <alignment vertical="top"/>
    </xf>
    <xf numFmtId="0" fontId="16" fillId="0" borderId="10" xfId="0" applyFont="1" applyBorder="1"/>
    <xf numFmtId="0" fontId="16" fillId="0" borderId="10" xfId="9" applyFont="1" applyBorder="1" applyAlignment="1">
      <alignment horizontal="center"/>
    </xf>
    <xf numFmtId="168" fontId="16" fillId="0" borderId="10" xfId="0" applyNumberFormat="1" applyFont="1" applyBorder="1" applyAlignment="1"/>
    <xf numFmtId="168" fontId="16" fillId="6" borderId="10" xfId="9" applyNumberFormat="1" applyFont="1" applyFill="1" applyBorder="1" applyAlignment="1">
      <alignment horizontal="center"/>
    </xf>
    <xf numFmtId="3" fontId="20" fillId="0" borderId="10" xfId="0" applyNumberFormat="1" applyFont="1" applyFill="1" applyBorder="1" applyAlignment="1">
      <alignment vertical="top"/>
    </xf>
    <xf numFmtId="49" fontId="18" fillId="0" borderId="10" xfId="8" applyNumberFormat="1" applyFont="1" applyBorder="1" applyAlignment="1">
      <alignment horizontal="right" vertical="top" wrapText="1"/>
    </xf>
    <xf numFmtId="0" fontId="18" fillId="0" borderId="10" xfId="8" applyFont="1" applyBorder="1" applyAlignment="1">
      <alignment wrapText="1"/>
    </xf>
    <xf numFmtId="0" fontId="16" fillId="0" borderId="10" xfId="0" applyFont="1" applyBorder="1" applyAlignment="1">
      <alignment wrapText="1"/>
    </xf>
    <xf numFmtId="168" fontId="17" fillId="0" borderId="10" xfId="0" applyNumberFormat="1" applyFont="1" applyBorder="1" applyAlignment="1">
      <alignment horizontal="right"/>
    </xf>
    <xf numFmtId="0" fontId="23" fillId="0" borderId="10" xfId="0" applyFont="1" applyFill="1" applyBorder="1" applyAlignment="1">
      <alignment horizontal="justify" vertical="justify"/>
    </xf>
    <xf numFmtId="0" fontId="25" fillId="0" borderId="10" xfId="0" applyFont="1" applyBorder="1" applyAlignment="1">
      <alignment horizontal="left" vertical="top" wrapText="1"/>
    </xf>
    <xf numFmtId="0" fontId="26" fillId="0" borderId="10" xfId="0" applyFont="1" applyBorder="1" applyAlignment="1">
      <alignment horizontal="left" vertical="top" wrapText="1"/>
    </xf>
    <xf numFmtId="168" fontId="15" fillId="0" borderId="10" xfId="0" applyNumberFormat="1" applyFont="1" applyFill="1" applyBorder="1" applyAlignment="1">
      <alignment horizontal="right"/>
    </xf>
    <xf numFmtId="168" fontId="21" fillId="2" borderId="10" xfId="8" applyNumberFormat="1" applyFont="1" applyFill="1" applyBorder="1" applyAlignment="1">
      <alignment horizontal="center"/>
    </xf>
    <xf numFmtId="0" fontId="0" fillId="2" borderId="0" xfId="0" applyFont="1" applyFill="1" applyBorder="1"/>
    <xf numFmtId="0" fontId="16" fillId="0" borderId="10" xfId="0" applyFont="1" applyBorder="1" applyAlignment="1">
      <alignment vertical="center" wrapText="1"/>
    </xf>
    <xf numFmtId="0" fontId="18" fillId="0" borderId="10" xfId="0" applyFont="1" applyBorder="1"/>
    <xf numFmtId="0" fontId="16" fillId="0" borderId="10" xfId="0" applyFont="1" applyBorder="1" applyAlignment="1">
      <alignment horizontal="right" vertical="top" wrapText="1"/>
    </xf>
    <xf numFmtId="0" fontId="20" fillId="0" borderId="10" xfId="0" applyFont="1" applyFill="1" applyBorder="1"/>
    <xf numFmtId="0" fontId="16" fillId="0" borderId="10" xfId="0" applyFont="1" applyFill="1" applyBorder="1" applyAlignment="1"/>
    <xf numFmtId="1" fontId="16" fillId="0" borderId="10" xfId="0" applyNumberFormat="1" applyFont="1" applyFill="1" applyBorder="1" applyAlignment="1">
      <alignment horizontal="right"/>
    </xf>
    <xf numFmtId="4" fontId="18" fillId="0" borderId="10" xfId="0" applyNumberFormat="1" applyFont="1" applyFill="1" applyBorder="1" applyAlignment="1">
      <alignment horizontal="right"/>
    </xf>
    <xf numFmtId="0" fontId="16" fillId="0" borderId="10" xfId="0" applyFont="1" applyFill="1" applyBorder="1"/>
    <xf numFmtId="0" fontId="16" fillId="0" borderId="10" xfId="0" applyFont="1" applyBorder="1" applyAlignment="1">
      <alignment horizontal="center" wrapText="1"/>
    </xf>
    <xf numFmtId="164" fontId="16" fillId="0" borderId="10" xfId="0" applyNumberFormat="1" applyFont="1" applyBorder="1" applyAlignment="1">
      <alignment horizontal="center"/>
    </xf>
    <xf numFmtId="0" fontId="18" fillId="0" borderId="10" xfId="0" applyFont="1" applyBorder="1" applyAlignment="1">
      <alignment horizontal="center"/>
    </xf>
    <xf numFmtId="0" fontId="16" fillId="0" borderId="10" xfId="0" applyNumberFormat="1" applyFont="1" applyBorder="1" applyAlignment="1">
      <alignment horizontal="center"/>
    </xf>
    <xf numFmtId="0" fontId="28" fillId="0" borderId="0" xfId="0" applyFont="1" applyFill="1"/>
    <xf numFmtId="164" fontId="18" fillId="0" borderId="10" xfId="8" applyNumberFormat="1" applyFont="1" applyBorder="1" applyAlignment="1">
      <alignment horizontal="center"/>
    </xf>
    <xf numFmtId="0" fontId="17" fillId="0" borderId="10" xfId="0" applyFont="1" applyBorder="1" applyAlignment="1">
      <alignment vertical="top" wrapText="1"/>
    </xf>
    <xf numFmtId="0" fontId="17" fillId="0" borderId="0" xfId="0" applyFont="1" applyAlignment="1">
      <alignment vertical="top" wrapText="1"/>
    </xf>
    <xf numFmtId="0" fontId="18" fillId="0" borderId="10" xfId="0" applyNumberFormat="1" applyFont="1" applyFill="1" applyBorder="1" applyAlignment="1"/>
    <xf numFmtId="44" fontId="12" fillId="0" borderId="10" xfId="0" applyNumberFormat="1" applyFont="1" applyFill="1" applyBorder="1" applyAlignment="1">
      <alignment horizontal="right"/>
    </xf>
    <xf numFmtId="0" fontId="16" fillId="0" borderId="10" xfId="0" applyFont="1" applyBorder="1" applyAlignment="1">
      <alignment horizontal="left" wrapText="1"/>
    </xf>
    <xf numFmtId="164" fontId="18" fillId="5" borderId="10" xfId="0" applyNumberFormat="1" applyFont="1" applyFill="1" applyBorder="1" applyAlignment="1">
      <alignment horizontal="center"/>
    </xf>
    <xf numFmtId="164" fontId="18" fillId="2" borderId="10" xfId="0" applyNumberFormat="1" applyFont="1" applyFill="1" applyBorder="1" applyAlignment="1">
      <alignment horizontal="center"/>
    </xf>
    <xf numFmtId="0" fontId="29" fillId="0" borderId="10" xfId="0" applyFont="1" applyFill="1" applyBorder="1" applyAlignment="1">
      <alignment vertical="top" wrapText="1"/>
    </xf>
    <xf numFmtId="1" fontId="18" fillId="0" borderId="10" xfId="0" applyNumberFormat="1" applyFont="1" applyFill="1" applyBorder="1" applyAlignment="1"/>
    <xf numFmtId="164" fontId="18" fillId="6" borderId="10" xfId="8" applyNumberFormat="1" applyFont="1" applyFill="1" applyBorder="1" applyAlignment="1">
      <alignment horizontal="center"/>
    </xf>
    <xf numFmtId="164" fontId="18" fillId="0" borderId="10" xfId="0" applyNumberFormat="1" applyFont="1" applyFill="1" applyBorder="1" applyAlignment="1">
      <alignment horizontal="right"/>
    </xf>
    <xf numFmtId="0" fontId="18" fillId="0" borderId="10" xfId="0" applyFont="1" applyFill="1" applyBorder="1" applyAlignment="1">
      <alignment vertical="top" wrapText="1"/>
    </xf>
    <xf numFmtId="164" fontId="16" fillId="0" borderId="10" xfId="0" applyNumberFormat="1" applyFont="1" applyBorder="1" applyAlignment="1">
      <alignment horizontal="right"/>
    </xf>
    <xf numFmtId="0" fontId="16" fillId="0" borderId="10" xfId="0" applyFont="1" applyFill="1" applyBorder="1" applyAlignment="1">
      <alignment vertical="top"/>
    </xf>
    <xf numFmtId="164" fontId="16" fillId="0" borderId="10" xfId="0" applyNumberFormat="1" applyFont="1" applyFill="1" applyBorder="1" applyAlignment="1">
      <alignment vertical="top"/>
    </xf>
    <xf numFmtId="0" fontId="16" fillId="0" borderId="10" xfId="0" applyFont="1" applyFill="1" applyBorder="1" applyAlignment="1">
      <alignment horizontal="right" vertical="top"/>
    </xf>
    <xf numFmtId="164" fontId="18" fillId="0" borderId="10" xfId="8" applyNumberFormat="1" applyFont="1" applyBorder="1" applyAlignment="1"/>
    <xf numFmtId="0" fontId="16" fillId="2" borderId="10" xfId="0" applyFont="1" applyFill="1" applyBorder="1" applyAlignment="1">
      <alignment horizontal="right" vertical="top"/>
    </xf>
    <xf numFmtId="0" fontId="21" fillId="2" borderId="10" xfId="0" applyFont="1" applyFill="1" applyBorder="1" applyAlignment="1">
      <alignment vertical="top" wrapText="1"/>
    </xf>
    <xf numFmtId="164" fontId="18" fillId="2" borderId="10" xfId="8" applyNumberFormat="1" applyFont="1" applyFill="1" applyBorder="1" applyAlignment="1">
      <alignment horizontal="center"/>
    </xf>
    <xf numFmtId="0" fontId="18" fillId="0" borderId="10" xfId="0" applyFont="1" applyFill="1" applyBorder="1" applyAlignment="1">
      <alignment horizontal="left"/>
    </xf>
    <xf numFmtId="0" fontId="18" fillId="2" borderId="10" xfId="0" applyFont="1" applyFill="1" applyBorder="1" applyAlignment="1">
      <alignment horizontal="left"/>
    </xf>
    <xf numFmtId="168" fontId="30" fillId="5" borderId="10" xfId="8" applyNumberFormat="1" applyFont="1" applyFill="1" applyBorder="1" applyAlignment="1">
      <alignment horizontal="right"/>
    </xf>
    <xf numFmtId="0" fontId="16" fillId="0" borderId="10" xfId="0" applyFont="1" applyBorder="1" applyAlignment="1" applyProtection="1">
      <alignment vertical="top" wrapText="1"/>
    </xf>
    <xf numFmtId="168" fontId="16" fillId="6" borderId="10" xfId="0" applyNumberFormat="1" applyFont="1" applyFill="1" applyBorder="1" applyAlignment="1">
      <alignment horizontal="center"/>
    </xf>
    <xf numFmtId="0" fontId="9" fillId="0" borderId="0" xfId="0" applyFont="1" applyAlignment="1">
      <alignment vertical="top"/>
    </xf>
    <xf numFmtId="0" fontId="31" fillId="5" borderId="0" xfId="0" applyFont="1" applyFill="1" applyBorder="1" applyAlignment="1">
      <alignment vertical="top"/>
    </xf>
    <xf numFmtId="0" fontId="9" fillId="5" borderId="0" xfId="0" applyFont="1" applyFill="1" applyBorder="1" applyAlignment="1">
      <alignment vertical="top"/>
    </xf>
    <xf numFmtId="0" fontId="31" fillId="5" borderId="0" xfId="0" applyFont="1" applyFill="1" applyBorder="1" applyAlignment="1">
      <alignment horizontal="left" vertical="top"/>
    </xf>
    <xf numFmtId="0" fontId="31" fillId="5" borderId="0" xfId="0" applyFont="1" applyFill="1" applyBorder="1" applyAlignment="1">
      <alignment horizontal="left" vertical="top" wrapText="1"/>
    </xf>
    <xf numFmtId="0" fontId="9" fillId="0" borderId="0" xfId="0" applyFont="1" applyAlignment="1">
      <alignment horizontal="left" vertical="top" wrapText="1"/>
    </xf>
    <xf numFmtId="44" fontId="31" fillId="0" borderId="0" xfId="0" applyNumberFormat="1" applyFont="1" applyAlignment="1">
      <alignment vertical="top"/>
    </xf>
    <xf numFmtId="0" fontId="9" fillId="0" borderId="0" xfId="0" applyFont="1" applyBorder="1" applyAlignment="1">
      <alignment vertical="top"/>
    </xf>
    <xf numFmtId="44" fontId="9" fillId="0" borderId="0" xfId="0" applyNumberFormat="1" applyFont="1" applyBorder="1" applyAlignment="1">
      <alignment vertical="top"/>
    </xf>
    <xf numFmtId="1" fontId="17" fillId="0" borderId="10" xfId="10" applyNumberFormat="1" applyFont="1" applyFill="1" applyBorder="1" applyAlignment="1">
      <alignment horizontal="right" vertical="justify"/>
    </xf>
    <xf numFmtId="4" fontId="18" fillId="0" borderId="10" xfId="10" applyNumberFormat="1" applyFont="1" applyFill="1" applyBorder="1" applyAlignment="1">
      <alignment horizontal="right"/>
    </xf>
    <xf numFmtId="165" fontId="8" fillId="0" borderId="0" xfId="0" applyNumberFormat="1" applyFont="1"/>
    <xf numFmtId="44" fontId="8" fillId="0" borderId="0" xfId="0" applyNumberFormat="1" applyFont="1"/>
    <xf numFmtId="0" fontId="4" fillId="0" borderId="0" xfId="0" applyFont="1" applyAlignment="1"/>
    <xf numFmtId="0" fontId="13" fillId="0" borderId="0" xfId="0" applyFont="1" applyBorder="1"/>
    <xf numFmtId="4" fontId="9" fillId="0" borderId="0" xfId="0" applyNumberFormat="1" applyFont="1" applyAlignment="1">
      <alignment horizontal="left" vertical="top" wrapText="1"/>
    </xf>
    <xf numFmtId="4" fontId="13" fillId="0" borderId="0" xfId="0" applyNumberFormat="1" applyFont="1" applyBorder="1" applyAlignment="1">
      <alignment horizontal="left" vertical="top" wrapText="1"/>
    </xf>
    <xf numFmtId="44" fontId="12" fillId="5" borderId="0" xfId="0" applyNumberFormat="1" applyFont="1" applyFill="1" applyBorder="1" applyAlignment="1">
      <alignment horizontal="right"/>
    </xf>
    <xf numFmtId="44" fontId="13" fillId="5" borderId="0" xfId="0" applyNumberFormat="1" applyFont="1" applyFill="1" applyBorder="1" applyAlignment="1">
      <alignment vertical="top"/>
    </xf>
    <xf numFmtId="4" fontId="31" fillId="5" borderId="10" xfId="0" applyNumberFormat="1" applyFont="1" applyFill="1" applyBorder="1" applyAlignment="1">
      <alignment vertical="top"/>
    </xf>
    <xf numFmtId="0" fontId="0" fillId="0" borderId="0" xfId="0" applyFont="1" applyBorder="1" applyAlignment="1">
      <alignment horizontal="left" vertical="top"/>
    </xf>
    <xf numFmtId="44" fontId="31" fillId="0" borderId="0" xfId="0" applyNumberFormat="1" applyFont="1" applyBorder="1" applyAlignment="1">
      <alignment vertical="top"/>
    </xf>
    <xf numFmtId="4" fontId="0" fillId="0" borderId="0" xfId="0" applyNumberFormat="1" applyFont="1" applyBorder="1" applyAlignment="1">
      <alignment horizontal="right" vertical="top"/>
    </xf>
    <xf numFmtId="4" fontId="11" fillId="0" borderId="0" xfId="0" applyNumberFormat="1" applyFont="1" applyFill="1" applyBorder="1" applyAlignment="1" applyProtection="1">
      <alignment horizontal="right" vertical="top" wrapText="1"/>
    </xf>
    <xf numFmtId="0" fontId="9" fillId="2" borderId="0" xfId="0" applyFont="1" applyFill="1" applyBorder="1" applyAlignment="1">
      <alignment vertical="top"/>
    </xf>
    <xf numFmtId="44" fontId="13" fillId="2" borderId="0" xfId="0" applyNumberFormat="1" applyFont="1" applyFill="1" applyBorder="1" applyAlignment="1">
      <alignment vertical="top"/>
    </xf>
    <xf numFmtId="4" fontId="11" fillId="0" borderId="0" xfId="0" applyNumberFormat="1" applyFont="1" applyBorder="1" applyAlignment="1">
      <alignment horizontal="right" vertical="top" wrapText="1"/>
    </xf>
    <xf numFmtId="0" fontId="9" fillId="2" borderId="6" xfId="0" applyFont="1" applyFill="1" applyBorder="1" applyAlignment="1">
      <alignment vertical="top"/>
    </xf>
    <xf numFmtId="44" fontId="13" fillId="2" borderId="6" xfId="0" applyNumberFormat="1" applyFont="1" applyFill="1" applyBorder="1" applyAlignment="1">
      <alignment vertical="top"/>
    </xf>
    <xf numFmtId="4" fontId="12" fillId="2" borderId="6" xfId="0" applyNumberFormat="1" applyFont="1" applyFill="1" applyBorder="1" applyAlignment="1" applyProtection="1">
      <alignment horizontal="right" vertical="top" wrapText="1"/>
    </xf>
    <xf numFmtId="0" fontId="12" fillId="2" borderId="6" xfId="0" applyNumberFormat="1" applyFont="1" applyFill="1" applyBorder="1" applyAlignment="1" applyProtection="1">
      <alignment horizontal="left" vertical="top" wrapText="1"/>
    </xf>
    <xf numFmtId="0" fontId="0" fillId="2" borderId="6" xfId="0" applyFont="1" applyFill="1" applyBorder="1" applyAlignment="1">
      <alignment vertical="top"/>
    </xf>
    <xf numFmtId="0" fontId="0" fillId="2" borderId="6" xfId="0" applyFont="1" applyFill="1" applyBorder="1" applyAlignment="1">
      <alignment horizontal="left" vertical="top"/>
    </xf>
    <xf numFmtId="44" fontId="31" fillId="2" borderId="6" xfId="0" applyNumberFormat="1" applyFont="1" applyFill="1" applyBorder="1" applyAlignment="1">
      <alignment vertical="top"/>
    </xf>
    <xf numFmtId="0" fontId="16" fillId="0" borderId="0" xfId="0" applyFont="1" applyBorder="1"/>
    <xf numFmtId="0" fontId="7" fillId="2" borderId="10" xfId="6" applyFont="1" applyFill="1" applyBorder="1"/>
    <xf numFmtId="0" fontId="7" fillId="2" borderId="10" xfId="6" applyFont="1" applyFill="1" applyBorder="1" applyAlignment="1">
      <alignment horizontal="left"/>
    </xf>
    <xf numFmtId="0" fontId="7" fillId="2" borderId="10" xfId="6" applyFont="1" applyFill="1" applyBorder="1" applyAlignment="1">
      <alignment horizontal="center"/>
    </xf>
    <xf numFmtId="4" fontId="7" fillId="2" borderId="10" xfId="6" applyNumberFormat="1" applyFont="1" applyFill="1" applyBorder="1" applyAlignment="1">
      <alignment horizontal="right"/>
    </xf>
    <xf numFmtId="4" fontId="7" fillId="2" borderId="10" xfId="6" applyNumberFormat="1" applyFont="1" applyFill="1" applyBorder="1" applyAlignment="1">
      <alignment horizontal="center"/>
    </xf>
    <xf numFmtId="0" fontId="11" fillId="0" borderId="0" xfId="6"/>
    <xf numFmtId="0" fontId="7" fillId="0" borderId="0" xfId="6" applyFont="1"/>
    <xf numFmtId="0" fontId="7" fillId="0" borderId="0" xfId="6" applyFont="1" applyAlignment="1">
      <alignment horizontal="left"/>
    </xf>
    <xf numFmtId="0" fontId="7" fillId="0" borderId="0" xfId="6" applyFont="1" applyAlignment="1">
      <alignment horizontal="center"/>
    </xf>
    <xf numFmtId="4" fontId="7" fillId="0" borderId="0" xfId="6" applyNumberFormat="1" applyFont="1" applyAlignment="1">
      <alignment horizontal="right"/>
    </xf>
    <xf numFmtId="4" fontId="7" fillId="0" borderId="0" xfId="6" applyNumberFormat="1" applyFont="1" applyAlignment="1">
      <alignment horizontal="center"/>
    </xf>
    <xf numFmtId="0" fontId="11" fillId="0" borderId="0" xfId="6" applyFont="1"/>
    <xf numFmtId="0" fontId="34" fillId="0" borderId="0" xfId="6" applyFont="1" applyAlignment="1">
      <alignment horizontal="left" wrapText="1"/>
    </xf>
    <xf numFmtId="0" fontId="11" fillId="0" borderId="0" xfId="6" applyFont="1" applyAlignment="1">
      <alignment horizontal="right"/>
    </xf>
    <xf numFmtId="4" fontId="11" fillId="0" borderId="0" xfId="6" applyNumberFormat="1" applyFont="1" applyAlignment="1">
      <alignment horizontal="right"/>
    </xf>
    <xf numFmtId="0" fontId="35" fillId="0" borderId="0" xfId="6" applyFont="1"/>
    <xf numFmtId="0" fontId="35" fillId="0" borderId="0" xfId="6" applyFont="1" applyAlignment="1">
      <alignment horizontal="left"/>
    </xf>
    <xf numFmtId="0" fontId="35" fillId="0" borderId="0" xfId="6" applyFont="1" applyAlignment="1">
      <alignment horizontal="right"/>
    </xf>
    <xf numFmtId="0" fontId="36" fillId="0" borderId="0" xfId="6" applyFont="1" applyAlignment="1">
      <alignment horizontal="right"/>
    </xf>
    <xf numFmtId="4" fontId="36" fillId="0" borderId="0" xfId="6" applyNumberFormat="1" applyFont="1" applyAlignment="1">
      <alignment horizontal="right"/>
    </xf>
    <xf numFmtId="4" fontId="37" fillId="0" borderId="0" xfId="6" applyNumberFormat="1" applyFont="1" applyAlignment="1">
      <alignment horizontal="right"/>
    </xf>
    <xf numFmtId="4" fontId="38" fillId="0" borderId="0" xfId="6" applyNumberFormat="1" applyFont="1" applyAlignment="1">
      <alignment horizontal="right"/>
    </xf>
    <xf numFmtId="0" fontId="36" fillId="0" borderId="0" xfId="6" applyFont="1"/>
    <xf numFmtId="0" fontId="36" fillId="0" borderId="0" xfId="6" applyFont="1" applyAlignment="1">
      <alignment horizontal="left" wrapText="1"/>
    </xf>
    <xf numFmtId="0" fontId="36" fillId="0" borderId="0" xfId="6" applyFont="1" applyAlignment="1">
      <alignment horizontal="left"/>
    </xf>
    <xf numFmtId="0" fontId="36" fillId="0" borderId="0" xfId="6" applyFont="1" applyAlignment="1">
      <alignment horizontal="right" vertical="top"/>
    </xf>
    <xf numFmtId="4" fontId="39" fillId="0" borderId="0" xfId="6" applyNumberFormat="1" applyFont="1" applyAlignment="1">
      <alignment horizontal="right"/>
    </xf>
    <xf numFmtId="0" fontId="32" fillId="0" borderId="0" xfId="6" applyFont="1" applyAlignment="1">
      <alignment vertical="top"/>
    </xf>
    <xf numFmtId="0" fontId="36" fillId="0" borderId="0" xfId="6" applyFont="1" applyAlignment="1">
      <alignment horizontal="justify" vertical="top"/>
    </xf>
    <xf numFmtId="0" fontId="32" fillId="0" borderId="0" xfId="6" applyFont="1" applyAlignment="1">
      <alignment horizontal="right"/>
    </xf>
    <xf numFmtId="0" fontId="36" fillId="0" borderId="0" xfId="6" applyFont="1" applyAlignment="1">
      <alignment horizontal="right" wrapText="1"/>
    </xf>
    <xf numFmtId="3" fontId="36" fillId="0" borderId="0" xfId="6" applyNumberFormat="1" applyFont="1" applyAlignment="1">
      <alignment horizontal="right" wrapText="1"/>
    </xf>
    <xf numFmtId="169" fontId="40" fillId="0" borderId="0" xfId="6" applyNumberFormat="1" applyFont="1" applyAlignment="1">
      <alignment horizontal="right" wrapText="1"/>
    </xf>
    <xf numFmtId="0" fontId="11" fillId="0" borderId="0" xfId="11" applyFont="1" applyAlignment="1">
      <alignment vertical="top" wrapText="1"/>
    </xf>
    <xf numFmtId="3" fontId="11" fillId="0" borderId="0" xfId="12" applyNumberFormat="1" applyFont="1" applyAlignment="1">
      <alignment horizontal="right"/>
    </xf>
    <xf numFmtId="49" fontId="11" fillId="0" borderId="0" xfId="12" applyNumberFormat="1" applyFont="1" applyAlignment="1">
      <alignment horizontal="right"/>
    </xf>
    <xf numFmtId="0" fontId="11" fillId="0" borderId="0" xfId="6" applyFont="1" applyAlignment="1">
      <alignment horizontal="left"/>
    </xf>
    <xf numFmtId="0" fontId="36" fillId="0" borderId="0" xfId="6" quotePrefix="1" applyFont="1" applyAlignment="1">
      <alignment horizontal="right" vertical="top" wrapText="1"/>
    </xf>
    <xf numFmtId="0" fontId="36" fillId="0" borderId="0" xfId="6" applyFont="1" applyAlignment="1">
      <alignment horizontal="justify" vertical="top" wrapText="1"/>
    </xf>
    <xf numFmtId="170" fontId="36" fillId="0" borderId="0" xfId="5" applyNumberFormat="1" applyFont="1" applyFill="1" applyBorder="1" applyAlignment="1">
      <alignment horizontal="right" wrapText="1"/>
    </xf>
    <xf numFmtId="4" fontId="37" fillId="0" borderId="0" xfId="6" applyNumberFormat="1" applyFont="1" applyAlignment="1">
      <alignment horizontal="right" wrapText="1"/>
    </xf>
    <xf numFmtId="0" fontId="36" fillId="0" borderId="8" xfId="6" applyFont="1" applyBorder="1"/>
    <xf numFmtId="0" fontId="35" fillId="0" borderId="8" xfId="6" applyFont="1" applyBorder="1" applyAlignment="1">
      <alignment horizontal="left"/>
    </xf>
    <xf numFmtId="0" fontId="36" fillId="0" borderId="8" xfId="6" applyFont="1" applyBorder="1" applyAlignment="1">
      <alignment horizontal="right"/>
    </xf>
    <xf numFmtId="4" fontId="37" fillId="0" borderId="8" xfId="6" applyNumberFormat="1" applyFont="1" applyBorder="1" applyAlignment="1">
      <alignment horizontal="right" wrapText="1"/>
    </xf>
    <xf numFmtId="4" fontId="35" fillId="0" borderId="8" xfId="6" applyNumberFormat="1" applyFont="1" applyBorder="1" applyAlignment="1">
      <alignment horizontal="right"/>
    </xf>
    <xf numFmtId="0" fontId="36" fillId="0" borderId="0" xfId="6" applyFont="1" applyAlignment="1">
      <alignment horizontal="center" vertical="top"/>
    </xf>
    <xf numFmtId="0" fontId="35" fillId="0" borderId="8" xfId="6" applyFont="1" applyBorder="1" applyAlignment="1">
      <alignment horizontal="right"/>
    </xf>
    <xf numFmtId="4" fontId="37" fillId="0" borderId="8" xfId="6" applyNumberFormat="1" applyFont="1" applyBorder="1" applyAlignment="1">
      <alignment horizontal="right"/>
    </xf>
    <xf numFmtId="0" fontId="42" fillId="0" borderId="0" xfId="6" applyFont="1" applyAlignment="1">
      <alignment horizontal="left"/>
    </xf>
    <xf numFmtId="0" fontId="11" fillId="0" borderId="0" xfId="6" applyAlignment="1">
      <alignment horizontal="center" vertical="center" wrapText="1" shrinkToFit="1"/>
    </xf>
    <xf numFmtId="0" fontId="11" fillId="0" borderId="0" xfId="6" applyAlignment="1">
      <alignment vertical="center" wrapText="1" shrinkToFit="1"/>
    </xf>
    <xf numFmtId="0" fontId="10" fillId="0" borderId="0" xfId="6" applyFont="1" applyAlignment="1">
      <alignment horizontal="right" vertical="top"/>
    </xf>
    <xf numFmtId="4" fontId="37" fillId="0" borderId="0" xfId="6" applyNumberFormat="1" applyFont="1" applyAlignment="1">
      <alignment horizontal="right" vertical="top"/>
    </xf>
    <xf numFmtId="0" fontId="10" fillId="0" borderId="0" xfId="6" applyFont="1" applyAlignment="1">
      <alignment vertical="top"/>
    </xf>
    <xf numFmtId="0" fontId="10" fillId="0" borderId="0" xfId="6" applyFont="1"/>
    <xf numFmtId="0" fontId="11" fillId="0" borderId="0" xfId="6" applyFont="1" applyAlignment="1">
      <alignment vertical="top"/>
    </xf>
    <xf numFmtId="0" fontId="11" fillId="0" borderId="0" xfId="6" applyFont="1" applyAlignment="1">
      <alignment vertical="top" wrapText="1"/>
    </xf>
    <xf numFmtId="49" fontId="11" fillId="0" borderId="0" xfId="6" applyNumberFormat="1" applyAlignment="1">
      <alignment vertical="top"/>
    </xf>
    <xf numFmtId="0" fontId="11" fillId="0" borderId="0" xfId="6" applyAlignment="1">
      <alignment vertical="top" wrapText="1"/>
    </xf>
    <xf numFmtId="0" fontId="36" fillId="0" borderId="0" xfId="6" applyFont="1" applyAlignment="1">
      <alignment vertical="top" wrapText="1"/>
    </xf>
    <xf numFmtId="0" fontId="9" fillId="0" borderId="0" xfId="6" applyFont="1" applyAlignment="1">
      <alignment horizontal="right"/>
    </xf>
    <xf numFmtId="4" fontId="43" fillId="0" borderId="0" xfId="6" applyNumberFormat="1" applyFont="1" applyAlignment="1">
      <alignment horizontal="right"/>
    </xf>
    <xf numFmtId="4" fontId="12" fillId="0" borderId="8" xfId="6" applyNumberFormat="1" applyFont="1" applyBorder="1" applyAlignment="1">
      <alignment horizontal="right"/>
    </xf>
    <xf numFmtId="4" fontId="12" fillId="0" borderId="0" xfId="6" applyNumberFormat="1" applyFont="1" applyAlignment="1">
      <alignment horizontal="right"/>
    </xf>
    <xf numFmtId="4" fontId="44" fillId="0" borderId="0" xfId="6" applyNumberFormat="1" applyFont="1" applyAlignment="1">
      <alignment horizontal="right"/>
    </xf>
    <xf numFmtId="0" fontId="11" fillId="0" borderId="0" xfId="6" applyFont="1" applyAlignment="1">
      <alignment horizontal="right" vertical="top" wrapText="1"/>
    </xf>
    <xf numFmtId="0" fontId="11" fillId="0" borderId="0" xfId="6" applyFont="1" applyAlignment="1">
      <alignment horizontal="justify" vertical="top" wrapText="1"/>
    </xf>
    <xf numFmtId="0" fontId="11" fillId="0" borderId="0" xfId="6" applyFont="1" applyAlignment="1">
      <alignment horizontal="right" wrapText="1"/>
    </xf>
    <xf numFmtId="170" fontId="11" fillId="0" borderId="0" xfId="5" applyNumberFormat="1" applyFont="1" applyFill="1" applyAlignment="1">
      <alignment horizontal="right" wrapText="1"/>
    </xf>
    <xf numFmtId="0" fontId="11" fillId="0" borderId="0" xfId="6" applyFont="1" applyAlignment="1">
      <alignment horizontal="center"/>
    </xf>
    <xf numFmtId="4" fontId="11" fillId="0" borderId="0" xfId="6" applyNumberFormat="1" applyFont="1" applyAlignment="1">
      <alignment wrapText="1"/>
    </xf>
    <xf numFmtId="4" fontId="11" fillId="0" borderId="0" xfId="6" applyNumberFormat="1" applyFont="1" applyAlignment="1">
      <alignment horizontal="right" wrapText="1"/>
    </xf>
    <xf numFmtId="0" fontId="11" fillId="0" borderId="0" xfId="6" quotePrefix="1" applyFont="1" applyAlignment="1">
      <alignment horizontal="right" vertical="top" wrapText="1"/>
    </xf>
    <xf numFmtId="170" fontId="11" fillId="0" borderId="0" xfId="5" applyNumberFormat="1" applyFont="1" applyFill="1" applyBorder="1" applyAlignment="1">
      <alignment horizontal="right" wrapText="1"/>
    </xf>
    <xf numFmtId="4" fontId="39" fillId="0" borderId="0" xfId="6" applyNumberFormat="1" applyFont="1" applyAlignment="1">
      <alignment horizontal="right" wrapText="1"/>
    </xf>
    <xf numFmtId="4" fontId="45" fillId="0" borderId="0" xfId="6" applyNumberFormat="1" applyFont="1" applyAlignment="1">
      <alignment horizontal="right"/>
    </xf>
    <xf numFmtId="0" fontId="46" fillId="0" borderId="16" xfId="6" applyFont="1" applyBorder="1" applyAlignment="1">
      <alignment horizontal="right" vertical="top" wrapText="1"/>
    </xf>
    <xf numFmtId="0" fontId="46" fillId="0" borderId="16" xfId="6" applyFont="1" applyBorder="1" applyAlignment="1">
      <alignment horizontal="justify" vertical="top" wrapText="1"/>
    </xf>
    <xf numFmtId="0" fontId="46" fillId="0" borderId="16" xfId="6" applyFont="1" applyBorder="1" applyAlignment="1">
      <alignment horizontal="right" wrapText="1"/>
    </xf>
    <xf numFmtId="170" fontId="46" fillId="0" borderId="16" xfId="5" applyNumberFormat="1" applyFont="1" applyFill="1" applyBorder="1" applyAlignment="1">
      <alignment horizontal="right" wrapText="1"/>
    </xf>
    <xf numFmtId="4" fontId="39" fillId="0" borderId="16" xfId="6" applyNumberFormat="1" applyFont="1" applyBorder="1" applyAlignment="1">
      <alignment horizontal="right" wrapText="1"/>
    </xf>
    <xf numFmtId="4" fontId="44" fillId="0" borderId="16" xfId="6" applyNumberFormat="1" applyFont="1" applyBorder="1" applyAlignment="1">
      <alignment horizontal="right"/>
    </xf>
    <xf numFmtId="0" fontId="46" fillId="0" borderId="0" xfId="6" applyFont="1" applyAlignment="1">
      <alignment horizontal="right" vertical="top" wrapText="1"/>
    </xf>
    <xf numFmtId="0" fontId="12" fillId="0" borderId="0" xfId="6" applyFont="1" applyAlignment="1">
      <alignment horizontal="left" vertical="top" wrapText="1"/>
    </xf>
    <xf numFmtId="0" fontId="46" fillId="0" borderId="0" xfId="6" applyFont="1" applyAlignment="1">
      <alignment horizontal="right" wrapText="1"/>
    </xf>
    <xf numFmtId="170" fontId="46" fillId="0" borderId="0" xfId="5" applyNumberFormat="1" applyFont="1" applyFill="1" applyAlignment="1">
      <alignment horizontal="right" wrapText="1"/>
    </xf>
    <xf numFmtId="4" fontId="13" fillId="0" borderId="0" xfId="6" applyNumberFormat="1" applyFont="1" applyAlignment="1">
      <alignment horizontal="right"/>
    </xf>
    <xf numFmtId="0" fontId="36" fillId="0" borderId="17" xfId="6" applyFont="1" applyBorder="1"/>
    <xf numFmtId="0" fontId="35" fillId="0" borderId="17" xfId="6" applyFont="1" applyBorder="1" applyAlignment="1">
      <alignment horizontal="left"/>
    </xf>
    <xf numFmtId="0" fontId="35" fillId="0" borderId="17" xfId="6" applyFont="1" applyBorder="1" applyAlignment="1">
      <alignment horizontal="right"/>
    </xf>
    <xf numFmtId="0" fontId="36" fillId="0" borderId="17" xfId="6" applyFont="1" applyBorder="1" applyAlignment="1">
      <alignment horizontal="right"/>
    </xf>
    <xf numFmtId="4" fontId="37" fillId="0" borderId="17" xfId="6" applyNumberFormat="1" applyFont="1" applyBorder="1" applyAlignment="1">
      <alignment horizontal="right"/>
    </xf>
    <xf numFmtId="4" fontId="12" fillId="0" borderId="17" xfId="6" applyNumberFormat="1" applyFont="1" applyBorder="1" applyAlignment="1">
      <alignment horizontal="right"/>
    </xf>
    <xf numFmtId="0" fontId="35" fillId="0" borderId="0" xfId="6" applyFont="1" applyAlignment="1">
      <alignment vertical="top"/>
    </xf>
    <xf numFmtId="0" fontId="35" fillId="0" borderId="0" xfId="6" applyFont="1" applyAlignment="1">
      <alignment horizontal="left" wrapText="1"/>
    </xf>
    <xf numFmtId="49" fontId="36" fillId="0" borderId="0" xfId="6" applyNumberFormat="1" applyFont="1"/>
    <xf numFmtId="49" fontId="35" fillId="0" borderId="0" xfId="6" applyNumberFormat="1" applyFont="1"/>
    <xf numFmtId="4" fontId="36" fillId="0" borderId="0" xfId="6" applyNumberFormat="1" applyFont="1" applyAlignment="1">
      <alignment horizontal="left" indent="4"/>
    </xf>
    <xf numFmtId="4" fontId="11" fillId="0" borderId="0" xfId="6" applyNumberFormat="1" applyFont="1"/>
    <xf numFmtId="2" fontId="36" fillId="0" borderId="0" xfId="6" applyNumberFormat="1" applyFont="1"/>
    <xf numFmtId="0" fontId="35" fillId="0" borderId="8" xfId="6" applyFont="1" applyBorder="1"/>
    <xf numFmtId="2" fontId="12" fillId="0" borderId="8" xfId="6" applyNumberFormat="1" applyFont="1" applyBorder="1"/>
    <xf numFmtId="0" fontId="47" fillId="0" borderId="0" xfId="6" applyFont="1" applyAlignment="1">
      <alignment horizontal="left"/>
    </xf>
    <xf numFmtId="0" fontId="36" fillId="0" borderId="0" xfId="6" applyFont="1" applyAlignment="1">
      <alignment horizontal="justify"/>
    </xf>
    <xf numFmtId="0" fontId="35" fillId="0" borderId="0" xfId="6" applyFont="1" applyAlignment="1">
      <alignment horizontal="justify"/>
    </xf>
    <xf numFmtId="3" fontId="36" fillId="0" borderId="0" xfId="6" applyNumberFormat="1" applyFont="1" applyAlignment="1">
      <alignment horizontal="right"/>
    </xf>
    <xf numFmtId="0" fontId="35" fillId="0" borderId="17" xfId="6" applyFont="1" applyBorder="1" applyAlignment="1">
      <alignment horizontal="left" wrapText="1"/>
    </xf>
    <xf numFmtId="0" fontId="7" fillId="0" borderId="0" xfId="6" applyFont="1" applyAlignment="1">
      <alignment wrapText="1"/>
    </xf>
    <xf numFmtId="0" fontId="35" fillId="0" borderId="17" xfId="6" applyFont="1" applyBorder="1"/>
    <xf numFmtId="0" fontId="12" fillId="0" borderId="0" xfId="6" applyFont="1"/>
    <xf numFmtId="0" fontId="11" fillId="0" borderId="0" xfId="6" applyFont="1" applyAlignment="1">
      <alignment horizontal="center" vertical="top"/>
    </xf>
    <xf numFmtId="0" fontId="11" fillId="0" borderId="0" xfId="6" applyFont="1" applyAlignment="1">
      <alignment horizontal="justify"/>
    </xf>
    <xf numFmtId="0" fontId="12" fillId="0" borderId="0" xfId="6" applyFont="1" applyAlignment="1">
      <alignment horizontal="center" vertical="top"/>
    </xf>
    <xf numFmtId="0" fontId="12" fillId="0" borderId="0" xfId="6" applyFont="1" applyAlignment="1">
      <alignment horizontal="justify" vertical="top"/>
    </xf>
    <xf numFmtId="3" fontId="11" fillId="0" borderId="0" xfId="6" applyNumberFormat="1" applyFont="1" applyAlignment="1">
      <alignment horizontal="right"/>
    </xf>
    <xf numFmtId="0" fontId="11" fillId="0" borderId="0" xfId="6" applyFont="1" applyAlignment="1">
      <alignment horizontal="left" vertical="center" wrapText="1"/>
    </xf>
    <xf numFmtId="2" fontId="11" fillId="0" borderId="0" xfId="6" applyNumberFormat="1" applyFont="1" applyAlignment="1">
      <alignment vertical="top" wrapText="1"/>
    </xf>
    <xf numFmtId="0" fontId="7" fillId="0" borderId="0" xfId="6" applyFont="1" applyAlignment="1">
      <alignment horizontal="right" vertical="center" wrapText="1"/>
    </xf>
    <xf numFmtId="0" fontId="46" fillId="0" borderId="0" xfId="6" applyFont="1" applyAlignment="1">
      <alignment horizontal="left"/>
    </xf>
    <xf numFmtId="0" fontId="12" fillId="0" borderId="0" xfId="6" applyFont="1" applyAlignment="1">
      <alignment horizontal="right" vertical="top"/>
    </xf>
    <xf numFmtId="4" fontId="12" fillId="0" borderId="0" xfId="6" applyNumberFormat="1" applyFont="1"/>
    <xf numFmtId="0" fontId="11" fillId="0" borderId="0" xfId="6" applyFont="1" applyAlignment="1">
      <alignment horizontal="right" vertical="top"/>
    </xf>
    <xf numFmtId="0" fontId="11" fillId="0" borderId="0" xfId="6" applyFont="1" applyAlignment="1">
      <alignment horizontal="justify" vertical="top"/>
    </xf>
    <xf numFmtId="4" fontId="49" fillId="0" borderId="0" xfId="13" applyNumberFormat="1" applyFont="1" applyAlignment="1">
      <alignment horizontal="right"/>
    </xf>
    <xf numFmtId="1" fontId="11" fillId="0" borderId="0" xfId="6" applyNumberFormat="1" applyFont="1" applyAlignment="1">
      <alignment horizontal="right"/>
    </xf>
    <xf numFmtId="0" fontId="10" fillId="0" borderId="0" xfId="14" applyFont="1" applyAlignment="1">
      <alignment vertical="top" wrapText="1"/>
    </xf>
    <xf numFmtId="0" fontId="10" fillId="0" borderId="0" xfId="14" applyFont="1" applyAlignment="1">
      <alignment horizontal="right"/>
    </xf>
    <xf numFmtId="0" fontId="10" fillId="0" borderId="0" xfId="14" applyFont="1" applyAlignment="1">
      <alignment horizontal="center" vertical="top"/>
    </xf>
    <xf numFmtId="1" fontId="51" fillId="0" borderId="0" xfId="13" applyNumberFormat="1" applyFont="1" applyAlignment="1">
      <alignment horizontal="left" vertical="top"/>
    </xf>
    <xf numFmtId="0" fontId="52" fillId="0" borderId="0" xfId="13" applyFont="1" applyAlignment="1" applyProtection="1">
      <alignment vertical="top" wrapText="1"/>
      <protection locked="0"/>
    </xf>
    <xf numFmtId="0" fontId="13" fillId="0" borderId="0" xfId="13" applyFont="1" applyAlignment="1">
      <alignment horizontal="right" wrapText="1"/>
    </xf>
    <xf numFmtId="1" fontId="52" fillId="0" borderId="0" xfId="13" applyNumberFormat="1" applyFont="1" applyAlignment="1" applyProtection="1">
      <alignment horizontal="right"/>
      <protection locked="0"/>
    </xf>
    <xf numFmtId="4" fontId="53" fillId="0" borderId="0" xfId="13" applyNumberFormat="1" applyFont="1" applyAlignment="1" applyProtection="1">
      <alignment horizontal="right"/>
      <protection locked="0"/>
    </xf>
    <xf numFmtId="0" fontId="11" fillId="0" borderId="0" xfId="6" applyFont="1" applyAlignment="1">
      <alignment horizontal="left" wrapText="1"/>
    </xf>
    <xf numFmtId="0" fontId="36" fillId="0" borderId="0" xfId="6" applyFont="1" applyAlignment="1">
      <alignment vertical="top"/>
    </xf>
    <xf numFmtId="0" fontId="36" fillId="0" borderId="18" xfId="6" applyFont="1" applyBorder="1"/>
    <xf numFmtId="0" fontId="35" fillId="0" borderId="18" xfId="6" applyFont="1" applyBorder="1" applyAlignment="1">
      <alignment horizontal="left"/>
    </xf>
    <xf numFmtId="0" fontId="35" fillId="0" borderId="18" xfId="6" applyFont="1" applyBorder="1" applyAlignment="1">
      <alignment horizontal="right"/>
    </xf>
    <xf numFmtId="0" fontId="36" fillId="0" borderId="18" xfId="6" applyFont="1" applyBorder="1" applyAlignment="1">
      <alignment horizontal="right"/>
    </xf>
    <xf numFmtId="4" fontId="36" fillId="0" borderId="18" xfId="6" applyNumberFormat="1" applyFont="1" applyBorder="1" applyAlignment="1">
      <alignment horizontal="right"/>
    </xf>
    <xf numFmtId="4" fontId="12" fillId="0" borderId="18" xfId="6" applyNumberFormat="1" applyFont="1" applyBorder="1" applyAlignment="1">
      <alignment horizontal="right"/>
    </xf>
    <xf numFmtId="0" fontId="54" fillId="0" borderId="0" xfId="6" applyFont="1"/>
    <xf numFmtId="0" fontId="55" fillId="0" borderId="0" xfId="6" applyFont="1"/>
    <xf numFmtId="0" fontId="8" fillId="0" borderId="0" xfId="0" applyFont="1" applyAlignment="1">
      <alignment wrapText="1"/>
    </xf>
    <xf numFmtId="0" fontId="8" fillId="0" borderId="0" xfId="0" applyFont="1" applyAlignment="1">
      <alignment vertical="center"/>
    </xf>
    <xf numFmtId="44" fontId="18" fillId="0" borderId="10" xfId="0" applyNumberFormat="1" applyFont="1" applyFill="1" applyBorder="1" applyAlignment="1">
      <alignment horizontal="center"/>
    </xf>
    <xf numFmtId="44" fontId="18" fillId="7" borderId="10" xfId="0" applyNumberFormat="1" applyFont="1" applyFill="1" applyBorder="1" applyAlignment="1">
      <alignment horizontal="center"/>
    </xf>
    <xf numFmtId="44" fontId="12" fillId="2" borderId="10" xfId="0" applyNumberFormat="1" applyFont="1" applyFill="1" applyBorder="1" applyAlignment="1">
      <alignment horizontal="right"/>
    </xf>
    <xf numFmtId="0" fontId="0" fillId="8" borderId="10" xfId="0" applyFont="1" applyFill="1" applyBorder="1" applyAlignment="1">
      <alignment horizontal="center"/>
    </xf>
    <xf numFmtId="0" fontId="0" fillId="8" borderId="10" xfId="0" applyFont="1" applyFill="1" applyBorder="1" applyAlignment="1">
      <alignment horizontal="right"/>
    </xf>
    <xf numFmtId="0" fontId="13" fillId="8" borderId="10" xfId="0" applyFont="1" applyFill="1" applyBorder="1" applyAlignment="1">
      <alignment vertical="top"/>
    </xf>
    <xf numFmtId="0" fontId="0" fillId="8" borderId="10" xfId="0" applyFont="1" applyFill="1" applyBorder="1"/>
    <xf numFmtId="44" fontId="0" fillId="8" borderId="10" xfId="0" applyNumberFormat="1" applyFont="1" applyFill="1" applyBorder="1" applyAlignment="1">
      <alignment horizontal="center"/>
    </xf>
    <xf numFmtId="44" fontId="14" fillId="8" borderId="10" xfId="0" applyNumberFormat="1" applyFont="1" applyFill="1" applyBorder="1" applyAlignment="1">
      <alignment horizontal="right"/>
    </xf>
    <xf numFmtId="0" fontId="0" fillId="8" borderId="0" xfId="0" applyFont="1" applyFill="1" applyBorder="1"/>
    <xf numFmtId="0" fontId="0" fillId="9" borderId="10" xfId="0" applyFont="1" applyFill="1" applyBorder="1" applyAlignment="1">
      <alignment horizontal="center"/>
    </xf>
    <xf numFmtId="0" fontId="0" fillId="9" borderId="10" xfId="0" applyFont="1" applyFill="1" applyBorder="1" applyAlignment="1">
      <alignment horizontal="right"/>
    </xf>
    <xf numFmtId="0" fontId="13" fillId="9" borderId="10" xfId="0" applyFont="1" applyFill="1" applyBorder="1" applyAlignment="1">
      <alignment vertical="top"/>
    </xf>
    <xf numFmtId="0" fontId="0" fillId="9" borderId="10" xfId="0" applyFont="1" applyFill="1" applyBorder="1"/>
    <xf numFmtId="44" fontId="0" fillId="9" borderId="10" xfId="0" applyNumberFormat="1" applyFont="1" applyFill="1" applyBorder="1" applyAlignment="1">
      <alignment horizontal="center"/>
    </xf>
    <xf numFmtId="44" fontId="14" fillId="9" borderId="10" xfId="0" applyNumberFormat="1" applyFont="1" applyFill="1" applyBorder="1" applyAlignment="1">
      <alignment horizontal="right"/>
    </xf>
    <xf numFmtId="0" fontId="0" fillId="9" borderId="0" xfId="0" applyFont="1" applyFill="1" applyBorder="1"/>
    <xf numFmtId="0" fontId="0" fillId="7" borderId="10" xfId="0" applyFont="1" applyFill="1" applyBorder="1" applyAlignment="1">
      <alignment horizontal="center"/>
    </xf>
    <xf numFmtId="0" fontId="0" fillId="7" borderId="10" xfId="0" applyFont="1" applyFill="1" applyBorder="1" applyAlignment="1">
      <alignment horizontal="center" vertical="top"/>
    </xf>
    <xf numFmtId="44" fontId="0" fillId="7" borderId="10" xfId="0" applyNumberFormat="1" applyFont="1" applyFill="1" applyBorder="1" applyAlignment="1">
      <alignment horizontal="center"/>
    </xf>
    <xf numFmtId="0" fontId="0" fillId="7" borderId="0" xfId="0" applyFont="1" applyFill="1" applyBorder="1"/>
    <xf numFmtId="4" fontId="13" fillId="9" borderId="10" xfId="0" applyNumberFormat="1" applyFont="1" applyFill="1" applyBorder="1" applyAlignment="1">
      <alignment vertical="top"/>
    </xf>
    <xf numFmtId="0" fontId="0" fillId="7" borderId="0" xfId="0" applyFont="1" applyFill="1" applyBorder="1" applyAlignment="1">
      <alignment horizontal="center"/>
    </xf>
    <xf numFmtId="0" fontId="0" fillId="7" borderId="0" xfId="0" applyFont="1" applyFill="1" applyBorder="1" applyAlignment="1">
      <alignment horizontal="right"/>
    </xf>
    <xf numFmtId="4" fontId="13" fillId="8" borderId="10" xfId="0" applyNumberFormat="1" applyFont="1" applyFill="1" applyBorder="1" applyAlignment="1">
      <alignment vertical="top"/>
    </xf>
    <xf numFmtId="0" fontId="31" fillId="2" borderId="0" xfId="0" applyFont="1" applyFill="1" applyBorder="1" applyAlignment="1">
      <alignment vertical="top"/>
    </xf>
    <xf numFmtId="44" fontId="12" fillId="2" borderId="0" xfId="0" applyNumberFormat="1" applyFont="1" applyFill="1" applyBorder="1" applyAlignment="1">
      <alignment horizontal="right"/>
    </xf>
    <xf numFmtId="4" fontId="31" fillId="2" borderId="10" xfId="0" applyNumberFormat="1" applyFont="1" applyFill="1" applyBorder="1" applyAlignment="1">
      <alignment vertical="top"/>
    </xf>
    <xf numFmtId="0" fontId="31" fillId="2" borderId="0" xfId="0" applyFont="1" applyFill="1" applyBorder="1" applyAlignment="1">
      <alignment horizontal="left" vertical="top"/>
    </xf>
    <xf numFmtId="0" fontId="31" fillId="2" borderId="0" xfId="0" applyFont="1" applyFill="1" applyBorder="1" applyAlignment="1">
      <alignment horizontal="left" vertical="top" wrapText="1"/>
    </xf>
    <xf numFmtId="0" fontId="3" fillId="2" borderId="7" xfId="0" applyFont="1" applyFill="1" applyBorder="1" applyAlignment="1"/>
    <xf numFmtId="4" fontId="2" fillId="2" borderId="8" xfId="0" applyNumberFormat="1" applyFont="1" applyFill="1" applyBorder="1"/>
    <xf numFmtId="0" fontId="2" fillId="2" borderId="8" xfId="0" applyFont="1" applyFill="1" applyBorder="1" applyAlignment="1">
      <alignment horizontal="center"/>
    </xf>
    <xf numFmtId="4" fontId="3" fillId="2" borderId="8" xfId="0" applyNumberFormat="1" applyFont="1" applyFill="1" applyBorder="1"/>
    <xf numFmtId="0" fontId="3" fillId="2" borderId="8" xfId="0" applyFont="1" applyFill="1" applyBorder="1" applyAlignment="1">
      <alignment horizontal="center"/>
    </xf>
    <xf numFmtId="165" fontId="3" fillId="2" borderId="9" xfId="0" applyNumberFormat="1" applyFont="1" applyFill="1" applyBorder="1"/>
    <xf numFmtId="0" fontId="3" fillId="2" borderId="8" xfId="0" applyFont="1" applyFill="1" applyBorder="1"/>
    <xf numFmtId="44" fontId="3" fillId="2" borderId="9" xfId="0" applyNumberFormat="1" applyFont="1" applyFill="1" applyBorder="1"/>
    <xf numFmtId="0" fontId="3" fillId="2" borderId="0" xfId="0" applyFont="1" applyFill="1" applyBorder="1" applyAlignment="1">
      <alignment horizontal="left"/>
    </xf>
    <xf numFmtId="4" fontId="2" fillId="2" borderId="0" xfId="0" applyNumberFormat="1" applyFont="1" applyFill="1" applyBorder="1"/>
    <xf numFmtId="0" fontId="2" fillId="2" borderId="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center"/>
    </xf>
    <xf numFmtId="165" fontId="3" fillId="2" borderId="0" xfId="0" applyNumberFormat="1" applyFont="1" applyFill="1" applyBorder="1"/>
    <xf numFmtId="165" fontId="8" fillId="2" borderId="0" xfId="0" applyNumberFormat="1" applyFont="1" applyFill="1" applyBorder="1" applyAlignment="1">
      <alignment horizontal="left"/>
    </xf>
    <xf numFmtId="0" fontId="11" fillId="2" borderId="0" xfId="0" applyNumberFormat="1" applyFont="1" applyFill="1" applyBorder="1" applyAlignment="1" applyProtection="1">
      <alignment vertical="top" wrapText="1"/>
    </xf>
    <xf numFmtId="165" fontId="8" fillId="2" borderId="0" xfId="0" applyNumberFormat="1" applyFont="1" applyFill="1" applyBorder="1" applyAlignment="1">
      <alignment horizontal="right"/>
    </xf>
    <xf numFmtId="165" fontId="8" fillId="2" borderId="0" xfId="0" applyNumberFormat="1" applyFont="1" applyFill="1" applyBorder="1"/>
    <xf numFmtId="4" fontId="3" fillId="2" borderId="0" xfId="0" applyNumberFormat="1" applyFont="1" applyFill="1" applyBorder="1" applyAlignment="1">
      <alignment horizontal="left"/>
    </xf>
    <xf numFmtId="4" fontId="3" fillId="2" borderId="0" xfId="0" applyNumberFormat="1" applyFont="1" applyFill="1" applyBorder="1"/>
    <xf numFmtId="0" fontId="3" fillId="2" borderId="7" xfId="0" applyFont="1" applyFill="1" applyBorder="1" applyAlignment="1">
      <alignment horizontal="left"/>
    </xf>
    <xf numFmtId="0" fontId="3" fillId="2" borderId="8" xfId="0" applyFont="1" applyFill="1" applyBorder="1" applyAlignment="1">
      <alignment horizontal="right"/>
    </xf>
    <xf numFmtId="0" fontId="11" fillId="2" borderId="0" xfId="0" applyFont="1" applyFill="1" applyAlignment="1">
      <alignment horizontal="left" vertical="top" wrapText="1"/>
    </xf>
    <xf numFmtId="0" fontId="11" fillId="2" borderId="0" xfId="0" applyFont="1" applyFill="1" applyAlignment="1">
      <alignment vertical="top" wrapText="1"/>
    </xf>
    <xf numFmtId="0" fontId="3" fillId="2" borderId="0" xfId="0" applyFont="1" applyFill="1" applyBorder="1" applyAlignment="1"/>
    <xf numFmtId="0" fontId="17" fillId="0" borderId="10" xfId="0" applyFont="1" applyBorder="1" applyAlignment="1">
      <alignment horizontal="justify" vertical="top" wrapText="1"/>
    </xf>
    <xf numFmtId="4" fontId="56" fillId="0" borderId="0" xfId="0" applyNumberFormat="1" applyFont="1"/>
    <xf numFmtId="0" fontId="56" fillId="0" borderId="0" xfId="0" applyFont="1"/>
    <xf numFmtId="0" fontId="7" fillId="0" borderId="3" xfId="0" applyFont="1" applyBorder="1" applyAlignment="1" applyProtection="1">
      <alignment vertical="top" wrapText="1"/>
    </xf>
    <xf numFmtId="0" fontId="0" fillId="0" borderId="6" xfId="0" applyBorder="1" applyAlignment="1">
      <alignment vertical="top" wrapText="1"/>
    </xf>
    <xf numFmtId="0" fontId="0" fillId="0" borderId="4" xfId="0" applyBorder="1" applyAlignment="1">
      <alignment vertical="top" wrapText="1"/>
    </xf>
    <xf numFmtId="0" fontId="13" fillId="0" borderId="0" xfId="0" applyFont="1" applyBorder="1" applyAlignment="1">
      <alignment horizontal="left" vertical="top" wrapText="1"/>
    </xf>
    <xf numFmtId="0" fontId="11" fillId="0" borderId="0" xfId="0" applyNumberFormat="1" applyFont="1" applyFill="1" applyBorder="1" applyAlignment="1" applyProtection="1">
      <alignment horizontal="left" vertical="top" wrapText="1"/>
    </xf>
    <xf numFmtId="0" fontId="12" fillId="2" borderId="6" xfId="0" applyNumberFormat="1" applyFont="1" applyFill="1" applyBorder="1" applyAlignment="1" applyProtection="1">
      <alignment horizontal="left" vertical="top" wrapText="1"/>
    </xf>
  </cellXfs>
  <cellStyles count="15">
    <cellStyle name="Comma 3" xfId="5"/>
    <cellStyle name="Navadno" xfId="0" builtinId="0"/>
    <cellStyle name="Navadno 2 2" xfId="12"/>
    <cellStyle name="Navadno 2 3" xfId="1"/>
    <cellStyle name="Navadno 3" xfId="9"/>
    <cellStyle name="Navadno_PON_OSNOVA_2011.3.old" xfId="13"/>
    <cellStyle name="Navadno_POPISIdel-šd 2" xfId="8"/>
    <cellStyle name="Navadno_PRAZ" xfId="14"/>
    <cellStyle name="Navadno_R4MBRELEJNAHIŠICA110" xfId="2"/>
    <cellStyle name="Navadno_TEMTRANSFORMATORJA" xfId="3"/>
    <cellStyle name="Normal 12" xfId="11"/>
    <cellStyle name="Normal 2 2" xfId="6"/>
    <cellStyle name="Normal 4" xfId="4"/>
    <cellStyle name="Vejica 2" xfId="7"/>
    <cellStyle name="Vejica 2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153</xdr:row>
          <xdr:rowOff>0</xdr:rowOff>
        </xdr:from>
        <xdr:to>
          <xdr:col>3</xdr:col>
          <xdr:colOff>142875</xdr:colOff>
          <xdr:row>153</xdr:row>
          <xdr:rowOff>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153</xdr:row>
          <xdr:rowOff>0</xdr:rowOff>
        </xdr:from>
        <xdr:to>
          <xdr:col>3</xdr:col>
          <xdr:colOff>142875</xdr:colOff>
          <xdr:row>153</xdr:row>
          <xdr:rowOff>0</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180</xdr:row>
          <xdr:rowOff>0</xdr:rowOff>
        </xdr:from>
        <xdr:to>
          <xdr:col>3</xdr:col>
          <xdr:colOff>142875</xdr:colOff>
          <xdr:row>180</xdr:row>
          <xdr:rowOff>0</xdr:rowOff>
        </xdr:to>
        <xdr:sp macro="" textlink="">
          <xdr:nvSpPr>
            <xdr:cNvPr id="31747" name="Object 3" hidden="1">
              <a:extLst>
                <a:ext uri="{63B3BB69-23CF-44E3-9099-C40C66FF867C}">
                  <a14:compatExt spid="_x0000_s317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180</xdr:row>
          <xdr:rowOff>0</xdr:rowOff>
        </xdr:from>
        <xdr:to>
          <xdr:col>3</xdr:col>
          <xdr:colOff>142875</xdr:colOff>
          <xdr:row>180</xdr:row>
          <xdr:rowOff>0</xdr:rowOff>
        </xdr:to>
        <xdr:sp macro="" textlink="">
          <xdr:nvSpPr>
            <xdr:cNvPr id="31748" name="Object 4" hidden="1">
              <a:extLst>
                <a:ext uri="{63B3BB69-23CF-44E3-9099-C40C66FF867C}">
                  <a14:compatExt spid="_x0000_s3174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219</xdr:row>
          <xdr:rowOff>0</xdr:rowOff>
        </xdr:from>
        <xdr:to>
          <xdr:col>3</xdr:col>
          <xdr:colOff>142875</xdr:colOff>
          <xdr:row>219</xdr:row>
          <xdr:rowOff>0</xdr:rowOff>
        </xdr:to>
        <xdr:sp macro="" textlink="">
          <xdr:nvSpPr>
            <xdr:cNvPr id="31749" name="Object 5" hidden="1">
              <a:extLst>
                <a:ext uri="{63B3BB69-23CF-44E3-9099-C40C66FF867C}">
                  <a14:compatExt spid="_x0000_s317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219</xdr:row>
          <xdr:rowOff>0</xdr:rowOff>
        </xdr:from>
        <xdr:to>
          <xdr:col>3</xdr:col>
          <xdr:colOff>142875</xdr:colOff>
          <xdr:row>219</xdr:row>
          <xdr:rowOff>0</xdr:rowOff>
        </xdr:to>
        <xdr:sp macro="" textlink="">
          <xdr:nvSpPr>
            <xdr:cNvPr id="31750" name="Object 6" hidden="1">
              <a:extLst>
                <a:ext uri="{63B3BB69-23CF-44E3-9099-C40C66FF867C}">
                  <a14:compatExt spid="_x0000_s317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245</xdr:row>
          <xdr:rowOff>0</xdr:rowOff>
        </xdr:from>
        <xdr:to>
          <xdr:col>3</xdr:col>
          <xdr:colOff>142875</xdr:colOff>
          <xdr:row>245</xdr:row>
          <xdr:rowOff>0</xdr:rowOff>
        </xdr:to>
        <xdr:sp macro="" textlink="">
          <xdr:nvSpPr>
            <xdr:cNvPr id="31751" name="Object 7" hidden="1">
              <a:extLst>
                <a:ext uri="{63B3BB69-23CF-44E3-9099-C40C66FF867C}">
                  <a14:compatExt spid="_x0000_s317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245</xdr:row>
          <xdr:rowOff>0</xdr:rowOff>
        </xdr:from>
        <xdr:to>
          <xdr:col>3</xdr:col>
          <xdr:colOff>142875</xdr:colOff>
          <xdr:row>245</xdr:row>
          <xdr:rowOff>0</xdr:rowOff>
        </xdr:to>
        <xdr:sp macro="" textlink="">
          <xdr:nvSpPr>
            <xdr:cNvPr id="31752" name="Object 8" hidden="1">
              <a:extLst>
                <a:ext uri="{63B3BB69-23CF-44E3-9099-C40C66FF867C}">
                  <a14:compatExt spid="_x0000_s317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261</xdr:row>
          <xdr:rowOff>0</xdr:rowOff>
        </xdr:from>
        <xdr:to>
          <xdr:col>3</xdr:col>
          <xdr:colOff>142875</xdr:colOff>
          <xdr:row>261</xdr:row>
          <xdr:rowOff>0</xdr:rowOff>
        </xdr:to>
        <xdr:sp macro="" textlink="">
          <xdr:nvSpPr>
            <xdr:cNvPr id="31753" name="Object 9" hidden="1">
              <a:extLst>
                <a:ext uri="{63B3BB69-23CF-44E3-9099-C40C66FF867C}">
                  <a14:compatExt spid="_x0000_s317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261</xdr:row>
          <xdr:rowOff>0</xdr:rowOff>
        </xdr:from>
        <xdr:to>
          <xdr:col>3</xdr:col>
          <xdr:colOff>142875</xdr:colOff>
          <xdr:row>261</xdr:row>
          <xdr:rowOff>0</xdr:rowOff>
        </xdr:to>
        <xdr:sp macro="" textlink="">
          <xdr:nvSpPr>
            <xdr:cNvPr id="31754" name="Object 10" hidden="1">
              <a:extLst>
                <a:ext uri="{63B3BB69-23CF-44E3-9099-C40C66FF867C}">
                  <a14:compatExt spid="_x0000_s317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295</xdr:row>
          <xdr:rowOff>161925</xdr:rowOff>
        </xdr:from>
        <xdr:to>
          <xdr:col>3</xdr:col>
          <xdr:colOff>142875</xdr:colOff>
          <xdr:row>295</xdr:row>
          <xdr:rowOff>161925</xdr:rowOff>
        </xdr:to>
        <xdr:sp macro="" textlink="">
          <xdr:nvSpPr>
            <xdr:cNvPr id="31755" name="Object 11" hidden="1">
              <a:extLst>
                <a:ext uri="{63B3BB69-23CF-44E3-9099-C40C66FF867C}">
                  <a14:compatExt spid="_x0000_s317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295</xdr:row>
          <xdr:rowOff>161925</xdr:rowOff>
        </xdr:from>
        <xdr:to>
          <xdr:col>3</xdr:col>
          <xdr:colOff>142875</xdr:colOff>
          <xdr:row>295</xdr:row>
          <xdr:rowOff>161925</xdr:rowOff>
        </xdr:to>
        <xdr:sp macro="" textlink="">
          <xdr:nvSpPr>
            <xdr:cNvPr id="31756" name="Object 12" hidden="1">
              <a:extLst>
                <a:ext uri="{63B3BB69-23CF-44E3-9099-C40C66FF867C}">
                  <a14:compatExt spid="_x0000_s317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325</xdr:row>
          <xdr:rowOff>0</xdr:rowOff>
        </xdr:from>
        <xdr:to>
          <xdr:col>3</xdr:col>
          <xdr:colOff>142875</xdr:colOff>
          <xdr:row>325</xdr:row>
          <xdr:rowOff>0</xdr:rowOff>
        </xdr:to>
        <xdr:sp macro="" textlink="">
          <xdr:nvSpPr>
            <xdr:cNvPr id="31757" name="Object 13" hidden="1">
              <a:extLst>
                <a:ext uri="{63B3BB69-23CF-44E3-9099-C40C66FF867C}">
                  <a14:compatExt spid="_x0000_s317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325</xdr:row>
          <xdr:rowOff>0</xdr:rowOff>
        </xdr:from>
        <xdr:to>
          <xdr:col>3</xdr:col>
          <xdr:colOff>142875</xdr:colOff>
          <xdr:row>325</xdr:row>
          <xdr:rowOff>0</xdr:rowOff>
        </xdr:to>
        <xdr:sp macro="" textlink="">
          <xdr:nvSpPr>
            <xdr:cNvPr id="31758" name="Object 14" hidden="1">
              <a:extLst>
                <a:ext uri="{63B3BB69-23CF-44E3-9099-C40C66FF867C}">
                  <a14:compatExt spid="_x0000_s317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347</xdr:row>
          <xdr:rowOff>0</xdr:rowOff>
        </xdr:from>
        <xdr:to>
          <xdr:col>3</xdr:col>
          <xdr:colOff>142875</xdr:colOff>
          <xdr:row>347</xdr:row>
          <xdr:rowOff>0</xdr:rowOff>
        </xdr:to>
        <xdr:sp macro="" textlink="">
          <xdr:nvSpPr>
            <xdr:cNvPr id="31759" name="Object 15" hidden="1">
              <a:extLst>
                <a:ext uri="{63B3BB69-23CF-44E3-9099-C40C66FF867C}">
                  <a14:compatExt spid="_x0000_s317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347</xdr:row>
          <xdr:rowOff>0</xdr:rowOff>
        </xdr:from>
        <xdr:to>
          <xdr:col>3</xdr:col>
          <xdr:colOff>142875</xdr:colOff>
          <xdr:row>347</xdr:row>
          <xdr:rowOff>0</xdr:rowOff>
        </xdr:to>
        <xdr:sp macro="" textlink="">
          <xdr:nvSpPr>
            <xdr:cNvPr id="31760" name="Object 16" hidden="1">
              <a:extLst>
                <a:ext uri="{63B3BB69-23CF-44E3-9099-C40C66FF867C}">
                  <a14:compatExt spid="_x0000_s3176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142875</xdr:colOff>
          <xdr:row>30</xdr:row>
          <xdr:rowOff>0</xdr:rowOff>
        </xdr:to>
        <xdr:sp macro="" textlink="">
          <xdr:nvSpPr>
            <xdr:cNvPr id="31761" name="Object 17" hidden="1">
              <a:extLst>
                <a:ext uri="{63B3BB69-23CF-44E3-9099-C40C66FF867C}">
                  <a14:compatExt spid="_x0000_s317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142875</xdr:colOff>
          <xdr:row>30</xdr:row>
          <xdr:rowOff>0</xdr:rowOff>
        </xdr:to>
        <xdr:sp macro="" textlink="">
          <xdr:nvSpPr>
            <xdr:cNvPr id="31762" name="Object 18" hidden="1">
              <a:extLst>
                <a:ext uri="{63B3BB69-23CF-44E3-9099-C40C66FF867C}">
                  <a14:compatExt spid="_x0000_s317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129</xdr:row>
          <xdr:rowOff>0</xdr:rowOff>
        </xdr:from>
        <xdr:to>
          <xdr:col>3</xdr:col>
          <xdr:colOff>142875</xdr:colOff>
          <xdr:row>129</xdr:row>
          <xdr:rowOff>0</xdr:rowOff>
        </xdr:to>
        <xdr:sp macro="" textlink="">
          <xdr:nvSpPr>
            <xdr:cNvPr id="31763" name="Object 19" hidden="1">
              <a:extLst>
                <a:ext uri="{63B3BB69-23CF-44E3-9099-C40C66FF867C}">
                  <a14:compatExt spid="_x0000_s317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129</xdr:row>
          <xdr:rowOff>0</xdr:rowOff>
        </xdr:from>
        <xdr:to>
          <xdr:col>3</xdr:col>
          <xdr:colOff>142875</xdr:colOff>
          <xdr:row>129</xdr:row>
          <xdr:rowOff>0</xdr:rowOff>
        </xdr:to>
        <xdr:sp macro="" textlink="">
          <xdr:nvSpPr>
            <xdr:cNvPr id="31764" name="Object 20" hidden="1">
              <a:extLst>
                <a:ext uri="{63B3BB69-23CF-44E3-9099-C40C66FF867C}">
                  <a14:compatExt spid="_x0000_s3176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142875</xdr:colOff>
          <xdr:row>25</xdr:row>
          <xdr:rowOff>0</xdr:rowOff>
        </xdr:to>
        <xdr:sp macro="" textlink="">
          <xdr:nvSpPr>
            <xdr:cNvPr id="29697" name="Object 1" hidden="1">
              <a:extLst>
                <a:ext uri="{63B3BB69-23CF-44E3-9099-C40C66FF867C}">
                  <a14:compatExt spid="_x0000_s296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142875</xdr:colOff>
          <xdr:row>25</xdr:row>
          <xdr:rowOff>0</xdr:rowOff>
        </xdr:to>
        <xdr:sp macro="" textlink="">
          <xdr:nvSpPr>
            <xdr:cNvPr id="29698" name="Object 2" hidden="1">
              <a:extLst>
                <a:ext uri="{63B3BB69-23CF-44E3-9099-C40C66FF867C}">
                  <a14:compatExt spid="_x0000_s296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oleObject" Target="../embeddings/oleObject9.bin"/><Relationship Id="rId18" Type="http://schemas.openxmlformats.org/officeDocument/2006/relationships/oleObject" Target="../embeddings/oleObject14.bin"/><Relationship Id="rId3" Type="http://schemas.openxmlformats.org/officeDocument/2006/relationships/vmlDrawing" Target="../drawings/vmlDrawing1.vml"/><Relationship Id="rId21" Type="http://schemas.openxmlformats.org/officeDocument/2006/relationships/oleObject" Target="../embeddings/oleObject17.bin"/><Relationship Id="rId7" Type="http://schemas.openxmlformats.org/officeDocument/2006/relationships/oleObject" Target="../embeddings/oleObject3.bin"/><Relationship Id="rId12" Type="http://schemas.openxmlformats.org/officeDocument/2006/relationships/oleObject" Target="../embeddings/oleObject8.bin"/><Relationship Id="rId17" Type="http://schemas.openxmlformats.org/officeDocument/2006/relationships/oleObject" Target="../embeddings/oleObject13.bin"/><Relationship Id="rId2" Type="http://schemas.openxmlformats.org/officeDocument/2006/relationships/drawing" Target="../drawings/drawing1.xml"/><Relationship Id="rId16" Type="http://schemas.openxmlformats.org/officeDocument/2006/relationships/oleObject" Target="../embeddings/oleObject12.bin"/><Relationship Id="rId20" Type="http://schemas.openxmlformats.org/officeDocument/2006/relationships/oleObject" Target="../embeddings/oleObject16.bin"/><Relationship Id="rId1" Type="http://schemas.openxmlformats.org/officeDocument/2006/relationships/printerSettings" Target="../printerSettings/printerSettings4.bin"/><Relationship Id="rId6" Type="http://schemas.openxmlformats.org/officeDocument/2006/relationships/oleObject" Target="../embeddings/oleObject2.bin"/><Relationship Id="rId11" Type="http://schemas.openxmlformats.org/officeDocument/2006/relationships/oleObject" Target="../embeddings/oleObject7.bin"/><Relationship Id="rId24" Type="http://schemas.openxmlformats.org/officeDocument/2006/relationships/oleObject" Target="../embeddings/oleObject20.bin"/><Relationship Id="rId5" Type="http://schemas.openxmlformats.org/officeDocument/2006/relationships/image" Target="../media/image1.wmf"/><Relationship Id="rId15" Type="http://schemas.openxmlformats.org/officeDocument/2006/relationships/oleObject" Target="../embeddings/oleObject11.bin"/><Relationship Id="rId23" Type="http://schemas.openxmlformats.org/officeDocument/2006/relationships/oleObject" Target="../embeddings/oleObject19.bin"/><Relationship Id="rId10" Type="http://schemas.openxmlformats.org/officeDocument/2006/relationships/oleObject" Target="../embeddings/oleObject6.bin"/><Relationship Id="rId19" Type="http://schemas.openxmlformats.org/officeDocument/2006/relationships/oleObject" Target="../embeddings/oleObject15.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oleObject" Target="../embeddings/oleObject10.bin"/><Relationship Id="rId22" Type="http://schemas.openxmlformats.org/officeDocument/2006/relationships/oleObject" Target="../embeddings/oleObject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2.bin"/><Relationship Id="rId5" Type="http://schemas.openxmlformats.org/officeDocument/2006/relationships/image" Target="../media/image1.wmf"/><Relationship Id="rId4" Type="http://schemas.openxmlformats.org/officeDocument/2006/relationships/oleObject" Target="../embeddings/oleObject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9"/>
  <sheetViews>
    <sheetView view="pageLayout" topLeftCell="A16" zoomScaleNormal="100" workbookViewId="0">
      <selection activeCell="G36" sqref="G36"/>
    </sheetView>
  </sheetViews>
  <sheetFormatPr defaultColWidth="9.140625" defaultRowHeight="14.25" x14ac:dyDescent="0.2"/>
  <cols>
    <col min="1" max="1" width="3.85546875" style="1" customWidth="1"/>
    <col min="2" max="2" width="36.140625" style="1" customWidth="1"/>
    <col min="3" max="3" width="2.7109375" style="1" customWidth="1"/>
    <col min="4" max="4" width="2.42578125" style="1" customWidth="1"/>
    <col min="5" max="5" width="14.5703125" style="2" customWidth="1"/>
    <col min="6" max="6" width="3.140625" style="1" customWidth="1"/>
    <col min="7" max="7" width="19.42578125" style="1" customWidth="1"/>
    <col min="8" max="16384" width="9.140625" style="1"/>
  </cols>
  <sheetData>
    <row r="2" spans="2:5" ht="15" x14ac:dyDescent="0.25">
      <c r="B2" s="7"/>
    </row>
    <row r="3" spans="2:5" s="504" customFormat="1" ht="12" x14ac:dyDescent="0.2">
      <c r="B3" s="503" t="s">
        <v>818</v>
      </c>
      <c r="E3" s="503"/>
    </row>
    <row r="4" spans="2:5" s="504" customFormat="1" ht="12" x14ac:dyDescent="0.2">
      <c r="B4" s="503" t="s">
        <v>815</v>
      </c>
      <c r="E4" s="503"/>
    </row>
    <row r="5" spans="2:5" s="504" customFormat="1" ht="12" x14ac:dyDescent="0.2">
      <c r="B5" s="503" t="s">
        <v>816</v>
      </c>
      <c r="E5" s="503"/>
    </row>
    <row r="6" spans="2:5" s="504" customFormat="1" ht="12" x14ac:dyDescent="0.2">
      <c r="B6" s="503" t="s">
        <v>817</v>
      </c>
      <c r="E6" s="503"/>
    </row>
    <row r="7" spans="2:5" s="6" customFormat="1" ht="15" x14ac:dyDescent="0.25">
      <c r="B7" s="27"/>
      <c r="E7" s="7"/>
    </row>
    <row r="8" spans="2:5" s="6" customFormat="1" ht="15" x14ac:dyDescent="0.25">
      <c r="B8" s="27"/>
      <c r="E8" s="7"/>
    </row>
    <row r="9" spans="2:5" s="6" customFormat="1" ht="15" x14ac:dyDescent="0.25">
      <c r="B9" s="27"/>
      <c r="E9" s="7"/>
    </row>
    <row r="11" spans="2:5" s="26" customFormat="1" ht="15" x14ac:dyDescent="0.25">
      <c r="B11" s="6" t="s">
        <v>3</v>
      </c>
      <c r="C11" s="26" t="s">
        <v>1</v>
      </c>
      <c r="E11" s="7" t="s">
        <v>53</v>
      </c>
    </row>
    <row r="12" spans="2:5" s="26" customFormat="1" ht="15" x14ac:dyDescent="0.25">
      <c r="E12" s="7" t="s">
        <v>43</v>
      </c>
    </row>
    <row r="17" spans="2:7" s="26" customFormat="1" ht="15" x14ac:dyDescent="0.25">
      <c r="B17" s="6" t="s">
        <v>4</v>
      </c>
      <c r="E17" s="7" t="s">
        <v>44</v>
      </c>
    </row>
    <row r="18" spans="2:7" s="26" customFormat="1" ht="15" x14ac:dyDescent="0.25">
      <c r="E18" s="7" t="s">
        <v>45</v>
      </c>
    </row>
    <row r="19" spans="2:7" s="26" customFormat="1" ht="15" x14ac:dyDescent="0.25">
      <c r="E19" s="7" t="s">
        <v>46</v>
      </c>
    </row>
    <row r="20" spans="2:7" s="26" customFormat="1" ht="15" x14ac:dyDescent="0.25">
      <c r="E20" s="7" t="s">
        <v>47</v>
      </c>
    </row>
    <row r="21" spans="2:7" s="26" customFormat="1" ht="15" x14ac:dyDescent="0.25">
      <c r="E21" s="7" t="s">
        <v>48</v>
      </c>
    </row>
    <row r="27" spans="2:7" ht="15" x14ac:dyDescent="0.25">
      <c r="B27" s="3" t="s">
        <v>7</v>
      </c>
      <c r="G27" s="17">
        <f>REKAPITULACIJA!G46</f>
        <v>0</v>
      </c>
    </row>
    <row r="29" spans="2:7" s="26" customFormat="1" x14ac:dyDescent="0.2">
      <c r="E29" s="503" t="s">
        <v>5</v>
      </c>
    </row>
    <row r="34" spans="2:5" ht="15" x14ac:dyDescent="0.25">
      <c r="B34" s="6" t="s">
        <v>1</v>
      </c>
      <c r="E34" s="7" t="s">
        <v>1</v>
      </c>
    </row>
    <row r="36" spans="2:5" s="26" customFormat="1" x14ac:dyDescent="0.2">
      <c r="B36" s="26" t="s">
        <v>15</v>
      </c>
      <c r="E36" s="27" t="s">
        <v>29</v>
      </c>
    </row>
    <row r="37" spans="2:5" s="26" customFormat="1" x14ac:dyDescent="0.2">
      <c r="E37" s="27"/>
    </row>
    <row r="39" spans="2:5" s="6" customFormat="1" ht="15" x14ac:dyDescent="0.25">
      <c r="B39" s="6" t="s">
        <v>1</v>
      </c>
      <c r="E39" s="7" t="s">
        <v>1</v>
      </c>
    </row>
  </sheetData>
  <phoneticPr fontId="0" type="noConversion"/>
  <pageMargins left="0.98425196850393704" right="0.59055118110236227" top="0.98425196850393704" bottom="0.98425196850393704" header="0" footer="0"/>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Layout" topLeftCell="A52" zoomScaleNormal="100" workbookViewId="0">
      <selection activeCell="G46" sqref="G46"/>
    </sheetView>
  </sheetViews>
  <sheetFormatPr defaultColWidth="9.140625" defaultRowHeight="14.25" x14ac:dyDescent="0.2"/>
  <cols>
    <col min="1" max="1" width="5.42578125" style="1" customWidth="1"/>
    <col min="2" max="2" width="38" style="24" customWidth="1"/>
    <col min="3" max="3" width="8.5703125" style="1" customWidth="1"/>
    <col min="4" max="4" width="1.140625" style="1" customWidth="1"/>
    <col min="5" max="5" width="11" style="2" customWidth="1"/>
    <col min="6" max="6" width="3.140625" style="1" customWidth="1"/>
    <col min="7" max="7" width="19.42578125" style="1" customWidth="1"/>
    <col min="8" max="16384" width="9.140625" style="1"/>
  </cols>
  <sheetData>
    <row r="1" spans="1:7" ht="15" x14ac:dyDescent="0.25">
      <c r="A1" s="3" t="s">
        <v>1</v>
      </c>
      <c r="B1" s="20" t="s">
        <v>14</v>
      </c>
      <c r="C1" s="3"/>
      <c r="D1" s="3"/>
      <c r="E1" s="4"/>
      <c r="F1" s="3"/>
      <c r="G1" s="3"/>
    </row>
    <row r="2" spans="1:7" ht="15" x14ac:dyDescent="0.25">
      <c r="A2" s="3"/>
      <c r="B2" s="20"/>
      <c r="C2" s="3"/>
      <c r="D2" s="3"/>
      <c r="E2" s="4"/>
      <c r="F2" s="3"/>
      <c r="G2" s="3"/>
    </row>
    <row r="3" spans="1:7" ht="15" x14ac:dyDescent="0.25">
      <c r="A3" s="3"/>
      <c r="B3" s="20" t="s">
        <v>8</v>
      </c>
      <c r="C3" s="3"/>
      <c r="D3" s="3"/>
      <c r="E3" s="4" t="s">
        <v>1</v>
      </c>
      <c r="F3" s="3"/>
      <c r="G3" s="5">
        <f>SUM(G4:G5)</f>
        <v>0</v>
      </c>
    </row>
    <row r="4" spans="1:7" ht="15" x14ac:dyDescent="0.25">
      <c r="A4" s="26" t="s">
        <v>581</v>
      </c>
      <c r="B4" s="25" t="s">
        <v>27</v>
      </c>
      <c r="C4" s="6"/>
      <c r="D4" s="6"/>
      <c r="E4" s="7"/>
      <c r="F4" s="6"/>
      <c r="G4" s="277">
        <f>'GRADBENO OBRTNIŠKA DELA'!H6</f>
        <v>0</v>
      </c>
    </row>
    <row r="5" spans="1:7" ht="15" x14ac:dyDescent="0.25">
      <c r="A5" s="26" t="s">
        <v>582</v>
      </c>
      <c r="B5" s="25" t="s">
        <v>28</v>
      </c>
      <c r="C5" s="6"/>
      <c r="D5" s="6"/>
      <c r="E5" s="7"/>
      <c r="F5" s="6"/>
      <c r="G5" s="277">
        <f>'GRADBENO OBRTNIŠKA DELA'!H7</f>
        <v>0</v>
      </c>
    </row>
    <row r="6" spans="1:7" ht="15" x14ac:dyDescent="0.25">
      <c r="A6" s="3"/>
      <c r="B6" s="1"/>
      <c r="E6" s="1"/>
    </row>
    <row r="7" spans="1:7" ht="15" x14ac:dyDescent="0.25">
      <c r="A7" s="3"/>
      <c r="B7" s="20" t="s">
        <v>9</v>
      </c>
      <c r="C7" s="3"/>
      <c r="D7" s="3"/>
      <c r="E7" s="4"/>
      <c r="F7" s="3"/>
      <c r="G7" s="5">
        <f>SUM(G8:G15)</f>
        <v>0</v>
      </c>
    </row>
    <row r="8" spans="1:7" ht="15" x14ac:dyDescent="0.25">
      <c r="A8" s="26" t="s">
        <v>573</v>
      </c>
      <c r="B8" s="25" t="s">
        <v>18</v>
      </c>
      <c r="C8" s="3"/>
      <c r="D8" s="3"/>
      <c r="E8" s="4"/>
      <c r="F8" s="3"/>
      <c r="G8" s="277">
        <f>'GRADBENO OBRTNIŠKA DELA'!H10</f>
        <v>0</v>
      </c>
    </row>
    <row r="9" spans="1:7" ht="15" x14ac:dyDescent="0.25">
      <c r="A9" s="26" t="s">
        <v>574</v>
      </c>
      <c r="B9" s="25" t="s">
        <v>16</v>
      </c>
      <c r="C9" s="3"/>
      <c r="D9" s="3"/>
      <c r="E9" s="4"/>
      <c r="F9" s="3"/>
      <c r="G9" s="277">
        <f>'GRADBENO OBRTNIŠKA DELA'!H11</f>
        <v>0</v>
      </c>
    </row>
    <row r="10" spans="1:7" ht="15" x14ac:dyDescent="0.25">
      <c r="A10" s="26" t="s">
        <v>575</v>
      </c>
      <c r="B10" s="25" t="s">
        <v>31</v>
      </c>
      <c r="C10" s="3"/>
      <c r="D10" s="3"/>
      <c r="E10" s="4"/>
      <c r="F10" s="3"/>
      <c r="G10" s="277">
        <f>'GRADBENO OBRTNIŠKA DELA'!H12</f>
        <v>0</v>
      </c>
    </row>
    <row r="11" spans="1:7" ht="15" x14ac:dyDescent="0.25">
      <c r="A11" s="26" t="s">
        <v>576</v>
      </c>
      <c r="B11" s="25" t="s">
        <v>40</v>
      </c>
      <c r="C11" s="3"/>
      <c r="D11" s="3"/>
      <c r="E11" s="4"/>
      <c r="F11" s="3"/>
      <c r="G11" s="277">
        <f>'GRADBENO OBRTNIŠKA DELA'!H13</f>
        <v>0</v>
      </c>
    </row>
    <row r="12" spans="1:7" ht="15" x14ac:dyDescent="0.25">
      <c r="A12" s="26" t="s">
        <v>577</v>
      </c>
      <c r="B12" s="25" t="s">
        <v>151</v>
      </c>
      <c r="C12" s="3"/>
      <c r="D12" s="3"/>
      <c r="E12" s="4"/>
      <c r="F12" s="3"/>
      <c r="G12" s="277">
        <f>'GRADBENO OBRTNIŠKA DELA'!H14</f>
        <v>0</v>
      </c>
    </row>
    <row r="13" spans="1:7" ht="15" x14ac:dyDescent="0.25">
      <c r="A13" s="26" t="s">
        <v>578</v>
      </c>
      <c r="B13" s="25" t="s">
        <v>120</v>
      </c>
      <c r="C13" s="3"/>
      <c r="D13" s="3"/>
      <c r="E13" s="4" t="s">
        <v>1</v>
      </c>
      <c r="F13" s="3"/>
      <c r="G13" s="277">
        <f>'GRADBENO OBRTNIŠKA DELA'!H15</f>
        <v>0</v>
      </c>
    </row>
    <row r="14" spans="1:7" ht="15" x14ac:dyDescent="0.25">
      <c r="A14" s="26" t="s">
        <v>579</v>
      </c>
      <c r="B14" s="25" t="s">
        <v>150</v>
      </c>
      <c r="C14" s="3"/>
      <c r="D14" s="3"/>
      <c r="E14" s="4" t="s">
        <v>1</v>
      </c>
      <c r="F14" s="3"/>
      <c r="G14" s="277">
        <f>'GRADBENO OBRTNIŠKA DELA'!H16</f>
        <v>0</v>
      </c>
    </row>
    <row r="15" spans="1:7" ht="15" x14ac:dyDescent="0.25">
      <c r="A15" s="26" t="s">
        <v>580</v>
      </c>
      <c r="B15" s="25" t="s">
        <v>52</v>
      </c>
      <c r="C15" s="3"/>
      <c r="D15" s="3"/>
      <c r="E15" s="4" t="s">
        <v>1</v>
      </c>
      <c r="F15" s="3"/>
      <c r="G15" s="277">
        <f>'GRADBENO OBRTNIŠKA DELA'!H17</f>
        <v>0</v>
      </c>
    </row>
    <row r="16" spans="1:7" ht="15" x14ac:dyDescent="0.25">
      <c r="A16" s="3"/>
      <c r="B16" s="1"/>
      <c r="E16" s="1"/>
    </row>
    <row r="17" spans="1:7" ht="15" x14ac:dyDescent="0.25">
      <c r="A17" s="3"/>
      <c r="B17" s="477" t="s">
        <v>554</v>
      </c>
      <c r="C17" s="478"/>
      <c r="D17" s="479"/>
      <c r="E17" s="480"/>
      <c r="F17" s="481"/>
      <c r="G17" s="482">
        <f>G3+G7</f>
        <v>0</v>
      </c>
    </row>
    <row r="18" spans="1:7" ht="15" x14ac:dyDescent="0.25">
      <c r="A18" s="3"/>
      <c r="B18" s="25"/>
      <c r="C18" s="3"/>
      <c r="D18" s="3"/>
      <c r="E18" s="4"/>
      <c r="F18" s="3"/>
      <c r="G18" s="5"/>
    </row>
    <row r="19" spans="1:7" ht="15" x14ac:dyDescent="0.25">
      <c r="A19" s="26" t="s">
        <v>615</v>
      </c>
      <c r="B19" s="25" t="s">
        <v>616</v>
      </c>
      <c r="C19" s="3"/>
      <c r="D19" s="3"/>
      <c r="E19" s="4"/>
      <c r="F19" s="3"/>
      <c r="G19" s="277">
        <f>ELEKT_instal_avla_žpr!F137</f>
        <v>0</v>
      </c>
    </row>
    <row r="20" spans="1:7" ht="15" x14ac:dyDescent="0.25">
      <c r="A20" s="26" t="s">
        <v>717</v>
      </c>
      <c r="B20" s="25" t="s">
        <v>718</v>
      </c>
      <c r="C20" s="3"/>
      <c r="D20" s="3"/>
      <c r="E20" s="4"/>
      <c r="F20" s="3"/>
      <c r="G20" s="277">
        <f>ELEKT_instal_avla_žpr!F191</f>
        <v>0</v>
      </c>
    </row>
    <row r="21" spans="1:7" ht="15" x14ac:dyDescent="0.25">
      <c r="A21" s="26" t="s">
        <v>753</v>
      </c>
      <c r="B21" s="25" t="s">
        <v>754</v>
      </c>
      <c r="C21" s="3"/>
      <c r="D21" s="3"/>
      <c r="E21" s="4"/>
      <c r="F21" s="3"/>
      <c r="G21" s="277">
        <f>ELEKT_instal_avla_žpr!F205</f>
        <v>0</v>
      </c>
    </row>
    <row r="22" spans="1:7" ht="15" x14ac:dyDescent="0.25">
      <c r="A22" s="26" t="s">
        <v>760</v>
      </c>
      <c r="B22" s="445" t="s">
        <v>761</v>
      </c>
      <c r="C22" s="3"/>
      <c r="D22" s="3"/>
      <c r="E22" s="4"/>
      <c r="F22" s="3"/>
      <c r="G22" s="277">
        <f>ELEKT_instal_avla_žpr!F226</f>
        <v>0</v>
      </c>
    </row>
    <row r="23" spans="1:7" ht="15" x14ac:dyDescent="0.25">
      <c r="A23" s="446" t="s">
        <v>771</v>
      </c>
      <c r="B23" s="445" t="s">
        <v>780</v>
      </c>
      <c r="C23" s="3"/>
      <c r="D23" s="3"/>
      <c r="E23" s="4"/>
      <c r="F23" s="3"/>
      <c r="G23" s="277">
        <f>ELEKT_instal_avla_žpr!F229</f>
        <v>0</v>
      </c>
    </row>
    <row r="24" spans="1:7" ht="43.5" x14ac:dyDescent="0.25">
      <c r="A24" s="446" t="s">
        <v>773</v>
      </c>
      <c r="B24" s="445" t="s">
        <v>781</v>
      </c>
      <c r="C24" s="3"/>
      <c r="D24" s="3"/>
      <c r="E24" s="4"/>
      <c r="F24" s="3"/>
      <c r="G24" s="277">
        <f>ELEKT_instal_avla_žpr!F231</f>
        <v>0</v>
      </c>
    </row>
    <row r="25" spans="1:7" ht="15" x14ac:dyDescent="0.25">
      <c r="A25" s="446" t="s">
        <v>775</v>
      </c>
      <c r="B25" s="445" t="s">
        <v>782</v>
      </c>
      <c r="C25" s="3"/>
      <c r="D25" s="3"/>
      <c r="E25" s="4"/>
      <c r="F25" s="3"/>
      <c r="G25" s="277">
        <f>ELEKT_instal_avla_žpr!F233</f>
        <v>0</v>
      </c>
    </row>
    <row r="26" spans="1:7" ht="29.25" x14ac:dyDescent="0.25">
      <c r="A26" s="446" t="s">
        <v>777</v>
      </c>
      <c r="B26" s="445" t="s">
        <v>778</v>
      </c>
      <c r="C26" s="3"/>
      <c r="D26" s="3"/>
      <c r="E26" s="4"/>
      <c r="F26" s="3"/>
      <c r="G26" s="277">
        <f>ELEKT_instal_avla_žpr!F235</f>
        <v>0</v>
      </c>
    </row>
    <row r="27" spans="1:7" ht="15" x14ac:dyDescent="0.25">
      <c r="A27" s="18"/>
      <c r="B27" s="28"/>
      <c r="C27" s="29"/>
      <c r="D27" s="30"/>
      <c r="E27" s="16"/>
      <c r="F27" s="31"/>
      <c r="G27" s="17"/>
    </row>
    <row r="28" spans="1:7" ht="15" x14ac:dyDescent="0.25">
      <c r="A28" s="3"/>
      <c r="B28" s="477" t="s">
        <v>555</v>
      </c>
      <c r="C28" s="483"/>
      <c r="D28" s="483"/>
      <c r="E28" s="480"/>
      <c r="F28" s="483"/>
      <c r="G28" s="482">
        <f>SUM(G19:G27)</f>
        <v>0</v>
      </c>
    </row>
    <row r="29" spans="1:7" ht="15" x14ac:dyDescent="0.25">
      <c r="A29" s="3"/>
      <c r="B29" s="279"/>
      <c r="C29" s="3"/>
      <c r="D29" s="3"/>
      <c r="E29" s="4"/>
      <c r="F29" s="3"/>
      <c r="G29" s="3"/>
    </row>
    <row r="30" spans="1:7" ht="15" x14ac:dyDescent="0.25">
      <c r="A30" s="26" t="s">
        <v>561</v>
      </c>
      <c r="B30" s="24" t="s">
        <v>567</v>
      </c>
      <c r="C30" s="3"/>
      <c r="D30" s="3"/>
      <c r="E30" s="4"/>
      <c r="F30" s="3"/>
      <c r="G30" s="278">
        <f>'STROJNE INSTALACIJE'!H5</f>
        <v>0</v>
      </c>
    </row>
    <row r="31" spans="1:7" ht="15" x14ac:dyDescent="0.25">
      <c r="A31" s="26" t="s">
        <v>562</v>
      </c>
      <c r="B31" s="24" t="s">
        <v>568</v>
      </c>
      <c r="C31" s="3"/>
      <c r="D31" s="3"/>
      <c r="E31" s="4"/>
      <c r="F31" s="3"/>
      <c r="G31" s="278">
        <f>'STROJNE INSTALACIJE'!H6</f>
        <v>0</v>
      </c>
    </row>
    <row r="32" spans="1:7" ht="15" x14ac:dyDescent="0.25">
      <c r="A32" s="26" t="s">
        <v>563</v>
      </c>
      <c r="B32" s="24" t="s">
        <v>569</v>
      </c>
      <c r="C32" s="3"/>
      <c r="D32" s="3"/>
      <c r="E32" s="4"/>
      <c r="F32" s="3"/>
      <c r="G32" s="278">
        <f>'STROJNE INSTALACIJE'!H7</f>
        <v>0</v>
      </c>
    </row>
    <row r="33" spans="1:7" ht="15" x14ac:dyDescent="0.25">
      <c r="A33" s="26" t="s">
        <v>564</v>
      </c>
      <c r="B33" s="24" t="s">
        <v>570</v>
      </c>
      <c r="C33" s="3"/>
      <c r="D33" s="3"/>
      <c r="E33" s="4"/>
      <c r="F33" s="3"/>
      <c r="G33" s="278">
        <f>'STROJNE INSTALACIJE'!H8</f>
        <v>0</v>
      </c>
    </row>
    <row r="34" spans="1:7" ht="15" x14ac:dyDescent="0.25">
      <c r="A34" s="26" t="s">
        <v>565</v>
      </c>
      <c r="B34" s="24" t="s">
        <v>571</v>
      </c>
      <c r="C34" s="3"/>
      <c r="D34" s="3"/>
      <c r="E34" s="4"/>
      <c r="F34" s="3"/>
      <c r="G34" s="278">
        <f>'STROJNE INSTALACIJE'!H9</f>
        <v>0</v>
      </c>
    </row>
    <row r="35" spans="1:7" ht="15" x14ac:dyDescent="0.25">
      <c r="A35" s="26" t="s">
        <v>566</v>
      </c>
      <c r="B35" s="24" t="s">
        <v>572</v>
      </c>
      <c r="C35" s="3"/>
      <c r="D35" s="3"/>
      <c r="E35" s="4"/>
      <c r="F35" s="3"/>
      <c r="G35" s="278">
        <f>'STROJNE INSTALACIJE'!H10</f>
        <v>0</v>
      </c>
    </row>
    <row r="36" spans="1:7" ht="15" x14ac:dyDescent="0.25">
      <c r="A36" s="3"/>
      <c r="C36" s="3"/>
      <c r="D36" s="3"/>
      <c r="E36" s="4"/>
      <c r="F36" s="3"/>
      <c r="G36" s="3"/>
    </row>
    <row r="37" spans="1:7" ht="15" x14ac:dyDescent="0.25">
      <c r="A37" s="3"/>
      <c r="B37" s="477" t="s">
        <v>543</v>
      </c>
      <c r="C37" s="483"/>
      <c r="D37" s="483"/>
      <c r="E37" s="480"/>
      <c r="F37" s="483"/>
      <c r="G37" s="484">
        <f>SUM(G30:G35)</f>
        <v>0</v>
      </c>
    </row>
    <row r="38" spans="1:7" ht="15" x14ac:dyDescent="0.25">
      <c r="A38" s="3"/>
      <c r="B38" s="20"/>
      <c r="C38" s="3"/>
      <c r="D38" s="3"/>
      <c r="E38" s="4"/>
      <c r="F38" s="3"/>
      <c r="G38" s="5"/>
    </row>
    <row r="39" spans="1:7" ht="15" x14ac:dyDescent="0.25">
      <c r="A39" s="18"/>
      <c r="B39" s="485" t="s">
        <v>584</v>
      </c>
      <c r="C39" s="486"/>
      <c r="D39" s="487"/>
      <c r="E39" s="488"/>
      <c r="F39" s="489"/>
      <c r="G39" s="490">
        <f>G37+G28+G17</f>
        <v>0</v>
      </c>
    </row>
    <row r="40" spans="1:7" ht="15" customHeight="1" x14ac:dyDescent="0.25">
      <c r="A40" s="18"/>
      <c r="B40" s="491" t="s">
        <v>607</v>
      </c>
      <c r="C40" s="492"/>
      <c r="D40" s="487"/>
      <c r="E40" s="493"/>
      <c r="F40" s="489"/>
      <c r="G40" s="494">
        <f>G39*0.1</f>
        <v>0</v>
      </c>
    </row>
    <row r="41" spans="1:7" ht="15" x14ac:dyDescent="0.25">
      <c r="A41" s="18"/>
      <c r="B41" s="495"/>
      <c r="C41" s="486"/>
      <c r="D41" s="487"/>
      <c r="E41" s="496"/>
      <c r="F41" s="489"/>
      <c r="G41" s="490"/>
    </row>
    <row r="42" spans="1:7" ht="15" x14ac:dyDescent="0.25">
      <c r="A42" s="18"/>
      <c r="B42" s="497" t="s">
        <v>585</v>
      </c>
      <c r="C42" s="478"/>
      <c r="D42" s="479"/>
      <c r="E42" s="498"/>
      <c r="F42" s="481"/>
      <c r="G42" s="482">
        <f>G39+G40</f>
        <v>0</v>
      </c>
    </row>
    <row r="43" spans="1:7" ht="15" x14ac:dyDescent="0.25">
      <c r="A43" s="18"/>
      <c r="B43" s="495"/>
      <c r="C43" s="486"/>
      <c r="D43" s="487"/>
      <c r="E43" s="496"/>
      <c r="F43" s="489"/>
      <c r="G43" s="490"/>
    </row>
    <row r="44" spans="1:7" ht="15" x14ac:dyDescent="0.25">
      <c r="A44" s="18"/>
      <c r="B44" s="499" t="s">
        <v>559</v>
      </c>
      <c r="C44" s="486"/>
      <c r="D44" s="487"/>
      <c r="E44" s="500"/>
      <c r="F44" s="489"/>
      <c r="G44" s="494">
        <f>G42*0.22</f>
        <v>0</v>
      </c>
    </row>
    <row r="45" spans="1:7" ht="15" x14ac:dyDescent="0.25">
      <c r="A45" s="18"/>
      <c r="B45" s="501"/>
      <c r="C45" s="486"/>
      <c r="D45" s="487"/>
      <c r="E45" s="496"/>
      <c r="F45" s="489"/>
      <c r="G45" s="490"/>
    </row>
    <row r="46" spans="1:7" ht="15" x14ac:dyDescent="0.25">
      <c r="A46" s="18"/>
      <c r="B46" s="477" t="s">
        <v>583</v>
      </c>
      <c r="C46" s="478"/>
      <c r="D46" s="479"/>
      <c r="E46" s="480"/>
      <c r="F46" s="481"/>
      <c r="G46" s="482">
        <v>0</v>
      </c>
    </row>
    <row r="47" spans="1:7" ht="15" x14ac:dyDescent="0.25">
      <c r="A47" s="18"/>
      <c r="B47" s="28"/>
      <c r="C47" s="29"/>
      <c r="D47" s="30"/>
      <c r="E47" s="16"/>
      <c r="F47" s="31"/>
      <c r="G47" s="17"/>
    </row>
    <row r="49" spans="1:7" x14ac:dyDescent="0.2">
      <c r="B49" s="21" t="s">
        <v>20</v>
      </c>
    </row>
    <row r="51" spans="1:7" s="10" customFormat="1" ht="12.75" x14ac:dyDescent="0.2">
      <c r="A51" s="8"/>
      <c r="B51" s="22" t="s">
        <v>21</v>
      </c>
      <c r="C51" s="13"/>
      <c r="D51" s="13"/>
      <c r="E51" s="14"/>
      <c r="F51" s="15"/>
      <c r="G51" s="9"/>
    </row>
    <row r="52" spans="1:7" s="10" customFormat="1" ht="38.25" customHeight="1" x14ac:dyDescent="0.2">
      <c r="A52" s="8"/>
      <c r="B52" s="505" t="s">
        <v>22</v>
      </c>
      <c r="C52" s="506"/>
      <c r="D52" s="506"/>
      <c r="E52" s="506"/>
      <c r="F52" s="506"/>
      <c r="G52" s="507"/>
    </row>
    <row r="54" spans="1:7" s="10" customFormat="1" ht="12.75" x14ac:dyDescent="0.2">
      <c r="B54" s="21" t="s">
        <v>23</v>
      </c>
      <c r="E54" s="11"/>
      <c r="F54" s="12"/>
    </row>
    <row r="55" spans="1:7" s="10" customFormat="1" ht="12.75" x14ac:dyDescent="0.2">
      <c r="B55" s="21"/>
      <c r="E55" s="11"/>
      <c r="F55" s="12"/>
    </row>
    <row r="56" spans="1:7" s="10" customFormat="1" ht="12.75" x14ac:dyDescent="0.2">
      <c r="B56" s="23" t="s">
        <v>186</v>
      </c>
      <c r="E56" s="11"/>
      <c r="F56" s="12"/>
    </row>
    <row r="57" spans="1:7" s="10" customFormat="1" ht="12.75" x14ac:dyDescent="0.2">
      <c r="B57" s="19" t="s">
        <v>187</v>
      </c>
      <c r="E57" s="11"/>
      <c r="F57" s="12"/>
    </row>
    <row r="58" spans="1:7" s="10" customFormat="1" ht="12.75" x14ac:dyDescent="0.2">
      <c r="B58" s="19" t="s">
        <v>188</v>
      </c>
      <c r="E58" s="11"/>
      <c r="F58" s="12"/>
    </row>
    <row r="59" spans="1:7" s="10" customFormat="1" ht="12.75" x14ac:dyDescent="0.2">
      <c r="B59" s="19" t="s">
        <v>189</v>
      </c>
      <c r="E59" s="11"/>
      <c r="F59" s="12"/>
    </row>
    <row r="60" spans="1:7" s="10" customFormat="1" ht="12" customHeight="1" x14ac:dyDescent="0.2">
      <c r="B60" s="19" t="s">
        <v>190</v>
      </c>
      <c r="E60" s="11"/>
      <c r="F60" s="12"/>
    </row>
    <row r="61" spans="1:7" s="10" customFormat="1" ht="12.75" x14ac:dyDescent="0.2">
      <c r="B61" s="19" t="s">
        <v>191</v>
      </c>
      <c r="E61" s="11"/>
      <c r="F61" s="12"/>
    </row>
    <row r="62" spans="1:7" s="10" customFormat="1" ht="12.75" x14ac:dyDescent="0.2">
      <c r="B62" s="19" t="s">
        <v>192</v>
      </c>
      <c r="E62" s="11"/>
      <c r="F62" s="12"/>
    </row>
    <row r="63" spans="1:7" s="10" customFormat="1" ht="12.75" x14ac:dyDescent="0.2">
      <c r="B63" s="19" t="s">
        <v>193</v>
      </c>
      <c r="E63" s="11"/>
      <c r="F63" s="12"/>
    </row>
    <row r="64" spans="1:7" s="10" customFormat="1" ht="12.75" x14ac:dyDescent="0.2">
      <c r="B64" s="19" t="s">
        <v>194</v>
      </c>
      <c r="E64" s="11"/>
      <c r="F64" s="12"/>
    </row>
    <row r="65" spans="2:6" s="10" customFormat="1" ht="12.75" x14ac:dyDescent="0.2">
      <c r="B65" s="19" t="s">
        <v>195</v>
      </c>
      <c r="E65" s="11"/>
      <c r="F65" s="12"/>
    </row>
    <row r="66" spans="2:6" s="10" customFormat="1" ht="12.75" x14ac:dyDescent="0.2">
      <c r="B66" s="19" t="s">
        <v>196</v>
      </c>
      <c r="E66" s="11"/>
      <c r="F66" s="12"/>
    </row>
    <row r="67" spans="2:6" s="10" customFormat="1" ht="12.75" x14ac:dyDescent="0.2">
      <c r="B67" s="19" t="s">
        <v>197</v>
      </c>
      <c r="E67" s="11"/>
      <c r="F67" s="12"/>
    </row>
    <row r="68" spans="2:6" s="10" customFormat="1" ht="12.75" x14ac:dyDescent="0.2">
      <c r="B68" s="19" t="s">
        <v>198</v>
      </c>
      <c r="E68" s="11"/>
      <c r="F68" s="12"/>
    </row>
    <row r="70" spans="2:6" x14ac:dyDescent="0.2">
      <c r="B70" s="24" t="s">
        <v>1</v>
      </c>
    </row>
  </sheetData>
  <mergeCells count="1">
    <mergeCell ref="B52:G52"/>
  </mergeCells>
  <pageMargins left="0.7" right="0.7" top="0.75" bottom="0.75" header="0.3" footer="0.3"/>
  <pageSetup paperSize="9" orientation="portrait" r:id="rId1"/>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view="pageLayout" zoomScaleNormal="100" workbookViewId="0">
      <selection activeCell="G427" sqref="G427"/>
    </sheetView>
  </sheetViews>
  <sheetFormatPr defaultRowHeight="12.75" x14ac:dyDescent="0.2"/>
  <cols>
    <col min="1" max="1" width="9.140625" style="33" customWidth="1"/>
    <col min="2" max="2" width="73.7109375" style="33" customWidth="1"/>
    <col min="3" max="16384" width="9.140625" style="33"/>
  </cols>
  <sheetData>
    <row r="1" spans="1:2" x14ac:dyDescent="0.2">
      <c r="A1" s="32"/>
    </row>
    <row r="2" spans="1:2" x14ac:dyDescent="0.2">
      <c r="A2" s="34"/>
      <c r="B2" s="35" t="s">
        <v>153</v>
      </c>
    </row>
    <row r="3" spans="1:2" x14ac:dyDescent="0.2">
      <c r="A3" s="34"/>
      <c r="B3" s="35"/>
    </row>
    <row r="4" spans="1:2" x14ac:dyDescent="0.2">
      <c r="A4" s="34"/>
      <c r="B4" s="35"/>
    </row>
    <row r="5" spans="1:2" ht="22.5" customHeight="1" x14ac:dyDescent="0.2">
      <c r="A5" s="36" t="s">
        <v>147</v>
      </c>
      <c r="B5" s="37" t="s">
        <v>154</v>
      </c>
    </row>
    <row r="6" spans="1:2" ht="42.75" customHeight="1" x14ac:dyDescent="0.2">
      <c r="A6" s="36" t="s">
        <v>30</v>
      </c>
      <c r="B6" s="37" t="s">
        <v>155</v>
      </c>
    </row>
    <row r="7" spans="1:2" ht="25.5" x14ac:dyDescent="0.2">
      <c r="A7" s="36" t="s">
        <v>54</v>
      </c>
      <c r="B7" s="37" t="s">
        <v>156</v>
      </c>
    </row>
    <row r="8" spans="1:2" x14ac:dyDescent="0.2">
      <c r="A8" s="36" t="s">
        <v>55</v>
      </c>
      <c r="B8" s="37" t="s">
        <v>157</v>
      </c>
    </row>
    <row r="9" spans="1:2" ht="25.5" x14ac:dyDescent="0.2">
      <c r="A9" s="36" t="s">
        <v>56</v>
      </c>
      <c r="B9" s="37" t="s">
        <v>158</v>
      </c>
    </row>
    <row r="10" spans="1:2" ht="89.25" x14ac:dyDescent="0.2">
      <c r="A10" s="36" t="s">
        <v>58</v>
      </c>
      <c r="B10" s="37" t="s">
        <v>159</v>
      </c>
    </row>
    <row r="11" spans="1:2" ht="25.5" x14ac:dyDescent="0.2">
      <c r="A11" s="36" t="s">
        <v>59</v>
      </c>
      <c r="B11" s="37" t="s">
        <v>160</v>
      </c>
    </row>
    <row r="12" spans="1:2" ht="25.5" x14ac:dyDescent="0.2">
      <c r="A12" s="36" t="s">
        <v>67</v>
      </c>
      <c r="B12" s="37" t="s">
        <v>161</v>
      </c>
    </row>
    <row r="13" spans="1:2" ht="114.75" x14ac:dyDescent="0.2">
      <c r="A13" s="36" t="s">
        <v>50</v>
      </c>
      <c r="B13" s="38" t="s">
        <v>162</v>
      </c>
    </row>
    <row r="14" spans="1:2" ht="38.25" x14ac:dyDescent="0.2">
      <c r="A14" s="36" t="s">
        <v>25</v>
      </c>
      <c r="B14" s="37" t="s">
        <v>163</v>
      </c>
    </row>
    <row r="15" spans="1:2" ht="102" x14ac:dyDescent="0.2">
      <c r="A15" s="36" t="s">
        <v>26</v>
      </c>
      <c r="B15" s="37" t="s">
        <v>164</v>
      </c>
    </row>
    <row r="16" spans="1:2" ht="25.5" x14ac:dyDescent="0.2">
      <c r="A16" s="36" t="s">
        <v>32</v>
      </c>
      <c r="B16" s="37" t="s">
        <v>165</v>
      </c>
    </row>
    <row r="17" spans="1:2" ht="38.25" x14ac:dyDescent="0.2">
      <c r="A17" s="36" t="s">
        <v>33</v>
      </c>
      <c r="B17" s="37" t="s">
        <v>166</v>
      </c>
    </row>
    <row r="18" spans="1:2" ht="25.5" x14ac:dyDescent="0.2">
      <c r="A18" s="36" t="s">
        <v>34</v>
      </c>
      <c r="B18" s="39" t="s">
        <v>167</v>
      </c>
    </row>
    <row r="19" spans="1:2" ht="89.25" x14ac:dyDescent="0.2">
      <c r="A19" s="36" t="s">
        <v>35</v>
      </c>
      <c r="B19" s="37" t="s">
        <v>168</v>
      </c>
    </row>
    <row r="20" spans="1:2" ht="63.75" x14ac:dyDescent="0.2">
      <c r="A20" s="36" t="s">
        <v>36</v>
      </c>
      <c r="B20" s="37" t="s">
        <v>169</v>
      </c>
    </row>
    <row r="21" spans="1:2" ht="38.25" x14ac:dyDescent="0.2">
      <c r="A21" s="36" t="s">
        <v>37</v>
      </c>
      <c r="B21" s="37" t="s">
        <v>182</v>
      </c>
    </row>
    <row r="22" spans="1:2" ht="63.75" x14ac:dyDescent="0.2">
      <c r="A22" s="36" t="s">
        <v>60</v>
      </c>
      <c r="B22" s="37" t="s">
        <v>170</v>
      </c>
    </row>
    <row r="23" spans="1:2" ht="38.25" x14ac:dyDescent="0.2">
      <c r="A23" s="36" t="s">
        <v>61</v>
      </c>
      <c r="B23" s="37" t="s">
        <v>171</v>
      </c>
    </row>
    <row r="24" spans="1:2" ht="25.5" x14ac:dyDescent="0.2">
      <c r="A24" s="36" t="s">
        <v>62</v>
      </c>
      <c r="B24" s="37" t="s">
        <v>172</v>
      </c>
    </row>
    <row r="25" spans="1:2" ht="140.25" x14ac:dyDescent="0.2">
      <c r="A25" s="36" t="s">
        <v>63</v>
      </c>
      <c r="B25" s="37" t="s">
        <v>173</v>
      </c>
    </row>
    <row r="26" spans="1:2" ht="89.25" x14ac:dyDescent="0.2">
      <c r="A26" s="36" t="s">
        <v>64</v>
      </c>
      <c r="B26" s="37" t="s">
        <v>174</v>
      </c>
    </row>
    <row r="27" spans="1:2" ht="51" x14ac:dyDescent="0.2">
      <c r="A27" s="36" t="s">
        <v>65</v>
      </c>
      <c r="B27" s="40" t="s">
        <v>175</v>
      </c>
    </row>
    <row r="28" spans="1:2" ht="25.5" x14ac:dyDescent="0.2">
      <c r="A28" s="36" t="s">
        <v>66</v>
      </c>
      <c r="B28" s="40" t="s">
        <v>176</v>
      </c>
    </row>
    <row r="29" spans="1:2" x14ac:dyDescent="0.2">
      <c r="A29" s="36" t="s">
        <v>68</v>
      </c>
      <c r="B29" s="40" t="s">
        <v>177</v>
      </c>
    </row>
    <row r="30" spans="1:2" ht="38.25" x14ac:dyDescent="0.2">
      <c r="A30" s="36" t="s">
        <v>69</v>
      </c>
      <c r="B30" s="40" t="s">
        <v>178</v>
      </c>
    </row>
    <row r="31" spans="1:2" ht="51" x14ac:dyDescent="0.2">
      <c r="A31" s="36" t="s">
        <v>79</v>
      </c>
      <c r="B31" s="40" t="s">
        <v>179</v>
      </c>
    </row>
    <row r="32" spans="1:2" x14ac:dyDescent="0.2">
      <c r="A32" s="36" t="s">
        <v>80</v>
      </c>
      <c r="B32" s="41" t="s">
        <v>180</v>
      </c>
    </row>
    <row r="33" spans="1:2" ht="25.5" x14ac:dyDescent="0.2">
      <c r="A33" s="36" t="s">
        <v>81</v>
      </c>
      <c r="B33" s="41" t="s">
        <v>181</v>
      </c>
    </row>
    <row r="34" spans="1:2" x14ac:dyDescent="0.2">
      <c r="A34" s="3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428"/>
  <sheetViews>
    <sheetView showWhiteSpace="0" view="pageBreakPreview" zoomScale="87" zoomScaleNormal="100" zoomScaleSheetLayoutView="87" zoomScalePageLayoutView="130" workbookViewId="0">
      <selection activeCell="G427" sqref="G427"/>
    </sheetView>
  </sheetViews>
  <sheetFormatPr defaultRowHeight="12.75" x14ac:dyDescent="0.2"/>
  <cols>
    <col min="1" max="1" width="6.42578125" style="42" customWidth="1"/>
    <col min="2" max="2" width="5.42578125" style="42" customWidth="1"/>
    <col min="3" max="3" width="9.42578125" style="43" customWidth="1"/>
    <col min="4" max="4" width="59.85546875" style="44" customWidth="1"/>
    <col min="5" max="5" width="7" style="45" customWidth="1"/>
    <col min="6" max="6" width="10.28515625" style="43" customWidth="1"/>
    <col min="7" max="7" width="12.5703125" style="46" customWidth="1"/>
    <col min="8" max="8" width="13.42578125" style="47" customWidth="1"/>
    <col min="9" max="256" width="9.140625" style="45"/>
    <col min="257" max="257" width="6.42578125" style="45" customWidth="1"/>
    <col min="258" max="258" width="5.42578125" style="45" customWidth="1"/>
    <col min="259" max="259" width="9.42578125" style="45" customWidth="1"/>
    <col min="260" max="260" width="59.85546875" style="45" customWidth="1"/>
    <col min="261" max="261" width="7" style="45" customWidth="1"/>
    <col min="262" max="262" width="10.28515625" style="45" customWidth="1"/>
    <col min="263" max="263" width="12.5703125" style="45" customWidth="1"/>
    <col min="264" max="264" width="13.42578125" style="45" customWidth="1"/>
    <col min="265" max="512" width="9.140625" style="45"/>
    <col min="513" max="513" width="6.42578125" style="45" customWidth="1"/>
    <col min="514" max="514" width="5.42578125" style="45" customWidth="1"/>
    <col min="515" max="515" width="9.42578125" style="45" customWidth="1"/>
    <col min="516" max="516" width="59.85546875" style="45" customWidth="1"/>
    <col min="517" max="517" width="7" style="45" customWidth="1"/>
    <col min="518" max="518" width="10.28515625" style="45" customWidth="1"/>
    <col min="519" max="519" width="12.5703125" style="45" customWidth="1"/>
    <col min="520" max="520" width="13.42578125" style="45" customWidth="1"/>
    <col min="521" max="768" width="9.140625" style="45"/>
    <col min="769" max="769" width="6.42578125" style="45" customWidth="1"/>
    <col min="770" max="770" width="5.42578125" style="45" customWidth="1"/>
    <col min="771" max="771" width="9.42578125" style="45" customWidth="1"/>
    <col min="772" max="772" width="59.85546875" style="45" customWidth="1"/>
    <col min="773" max="773" width="7" style="45" customWidth="1"/>
    <col min="774" max="774" width="10.28515625" style="45" customWidth="1"/>
    <col min="775" max="775" width="12.5703125" style="45" customWidth="1"/>
    <col min="776" max="776" width="13.42578125" style="45" customWidth="1"/>
    <col min="777" max="1024" width="9.140625" style="45"/>
    <col min="1025" max="1025" width="6.42578125" style="45" customWidth="1"/>
    <col min="1026" max="1026" width="5.42578125" style="45" customWidth="1"/>
    <col min="1027" max="1027" width="9.42578125" style="45" customWidth="1"/>
    <col min="1028" max="1028" width="59.85546875" style="45" customWidth="1"/>
    <col min="1029" max="1029" width="7" style="45" customWidth="1"/>
    <col min="1030" max="1030" width="10.28515625" style="45" customWidth="1"/>
    <col min="1031" max="1031" width="12.5703125" style="45" customWidth="1"/>
    <col min="1032" max="1032" width="13.42578125" style="45" customWidth="1"/>
    <col min="1033" max="1280" width="9.140625" style="45"/>
    <col min="1281" max="1281" width="6.42578125" style="45" customWidth="1"/>
    <col min="1282" max="1282" width="5.42578125" style="45" customWidth="1"/>
    <col min="1283" max="1283" width="9.42578125" style="45" customWidth="1"/>
    <col min="1284" max="1284" width="59.85546875" style="45" customWidth="1"/>
    <col min="1285" max="1285" width="7" style="45" customWidth="1"/>
    <col min="1286" max="1286" width="10.28515625" style="45" customWidth="1"/>
    <col min="1287" max="1287" width="12.5703125" style="45" customWidth="1"/>
    <col min="1288" max="1288" width="13.42578125" style="45" customWidth="1"/>
    <col min="1289" max="1536" width="9.140625" style="45"/>
    <col min="1537" max="1537" width="6.42578125" style="45" customWidth="1"/>
    <col min="1538" max="1538" width="5.42578125" style="45" customWidth="1"/>
    <col min="1539" max="1539" width="9.42578125" style="45" customWidth="1"/>
    <col min="1540" max="1540" width="59.85546875" style="45" customWidth="1"/>
    <col min="1541" max="1541" width="7" style="45" customWidth="1"/>
    <col min="1542" max="1542" width="10.28515625" style="45" customWidth="1"/>
    <col min="1543" max="1543" width="12.5703125" style="45" customWidth="1"/>
    <col min="1544" max="1544" width="13.42578125" style="45" customWidth="1"/>
    <col min="1545" max="1792" width="9.140625" style="45"/>
    <col min="1793" max="1793" width="6.42578125" style="45" customWidth="1"/>
    <col min="1794" max="1794" width="5.42578125" style="45" customWidth="1"/>
    <col min="1795" max="1795" width="9.42578125" style="45" customWidth="1"/>
    <col min="1796" max="1796" width="59.85546875" style="45" customWidth="1"/>
    <col min="1797" max="1797" width="7" style="45" customWidth="1"/>
    <col min="1798" max="1798" width="10.28515625" style="45" customWidth="1"/>
    <col min="1799" max="1799" width="12.5703125" style="45" customWidth="1"/>
    <col min="1800" max="1800" width="13.42578125" style="45" customWidth="1"/>
    <col min="1801" max="2048" width="9.140625" style="45"/>
    <col min="2049" max="2049" width="6.42578125" style="45" customWidth="1"/>
    <col min="2050" max="2050" width="5.42578125" style="45" customWidth="1"/>
    <col min="2051" max="2051" width="9.42578125" style="45" customWidth="1"/>
    <col min="2052" max="2052" width="59.85546875" style="45" customWidth="1"/>
    <col min="2053" max="2053" width="7" style="45" customWidth="1"/>
    <col min="2054" max="2054" width="10.28515625" style="45" customWidth="1"/>
    <col min="2055" max="2055" width="12.5703125" style="45" customWidth="1"/>
    <col min="2056" max="2056" width="13.42578125" style="45" customWidth="1"/>
    <col min="2057" max="2304" width="9.140625" style="45"/>
    <col min="2305" max="2305" width="6.42578125" style="45" customWidth="1"/>
    <col min="2306" max="2306" width="5.42578125" style="45" customWidth="1"/>
    <col min="2307" max="2307" width="9.42578125" style="45" customWidth="1"/>
    <col min="2308" max="2308" width="59.85546875" style="45" customWidth="1"/>
    <col min="2309" max="2309" width="7" style="45" customWidth="1"/>
    <col min="2310" max="2310" width="10.28515625" style="45" customWidth="1"/>
    <col min="2311" max="2311" width="12.5703125" style="45" customWidth="1"/>
    <col min="2312" max="2312" width="13.42578125" style="45" customWidth="1"/>
    <col min="2313" max="2560" width="9.140625" style="45"/>
    <col min="2561" max="2561" width="6.42578125" style="45" customWidth="1"/>
    <col min="2562" max="2562" width="5.42578125" style="45" customWidth="1"/>
    <col min="2563" max="2563" width="9.42578125" style="45" customWidth="1"/>
    <col min="2564" max="2564" width="59.85546875" style="45" customWidth="1"/>
    <col min="2565" max="2565" width="7" style="45" customWidth="1"/>
    <col min="2566" max="2566" width="10.28515625" style="45" customWidth="1"/>
    <col min="2567" max="2567" width="12.5703125" style="45" customWidth="1"/>
    <col min="2568" max="2568" width="13.42578125" style="45" customWidth="1"/>
    <col min="2569" max="2816" width="9.140625" style="45"/>
    <col min="2817" max="2817" width="6.42578125" style="45" customWidth="1"/>
    <col min="2818" max="2818" width="5.42578125" style="45" customWidth="1"/>
    <col min="2819" max="2819" width="9.42578125" style="45" customWidth="1"/>
    <col min="2820" max="2820" width="59.85546875" style="45" customWidth="1"/>
    <col min="2821" max="2821" width="7" style="45" customWidth="1"/>
    <col min="2822" max="2822" width="10.28515625" style="45" customWidth="1"/>
    <col min="2823" max="2823" width="12.5703125" style="45" customWidth="1"/>
    <col min="2824" max="2824" width="13.42578125" style="45" customWidth="1"/>
    <col min="2825" max="3072" width="9.140625" style="45"/>
    <col min="3073" max="3073" width="6.42578125" style="45" customWidth="1"/>
    <col min="3074" max="3074" width="5.42578125" style="45" customWidth="1"/>
    <col min="3075" max="3075" width="9.42578125" style="45" customWidth="1"/>
    <col min="3076" max="3076" width="59.85546875" style="45" customWidth="1"/>
    <col min="3077" max="3077" width="7" style="45" customWidth="1"/>
    <col min="3078" max="3078" width="10.28515625" style="45" customWidth="1"/>
    <col min="3079" max="3079" width="12.5703125" style="45" customWidth="1"/>
    <col min="3080" max="3080" width="13.42578125" style="45" customWidth="1"/>
    <col min="3081" max="3328" width="9.140625" style="45"/>
    <col min="3329" max="3329" width="6.42578125" style="45" customWidth="1"/>
    <col min="3330" max="3330" width="5.42578125" style="45" customWidth="1"/>
    <col min="3331" max="3331" width="9.42578125" style="45" customWidth="1"/>
    <col min="3332" max="3332" width="59.85546875" style="45" customWidth="1"/>
    <col min="3333" max="3333" width="7" style="45" customWidth="1"/>
    <col min="3334" max="3334" width="10.28515625" style="45" customWidth="1"/>
    <col min="3335" max="3335" width="12.5703125" style="45" customWidth="1"/>
    <col min="3336" max="3336" width="13.42578125" style="45" customWidth="1"/>
    <col min="3337" max="3584" width="9.140625" style="45"/>
    <col min="3585" max="3585" width="6.42578125" style="45" customWidth="1"/>
    <col min="3586" max="3586" width="5.42578125" style="45" customWidth="1"/>
    <col min="3587" max="3587" width="9.42578125" style="45" customWidth="1"/>
    <col min="3588" max="3588" width="59.85546875" style="45" customWidth="1"/>
    <col min="3589" max="3589" width="7" style="45" customWidth="1"/>
    <col min="3590" max="3590" width="10.28515625" style="45" customWidth="1"/>
    <col min="3591" max="3591" width="12.5703125" style="45" customWidth="1"/>
    <col min="3592" max="3592" width="13.42578125" style="45" customWidth="1"/>
    <col min="3593" max="3840" width="9.140625" style="45"/>
    <col min="3841" max="3841" width="6.42578125" style="45" customWidth="1"/>
    <col min="3842" max="3842" width="5.42578125" style="45" customWidth="1"/>
    <col min="3843" max="3843" width="9.42578125" style="45" customWidth="1"/>
    <col min="3844" max="3844" width="59.85546875" style="45" customWidth="1"/>
    <col min="3845" max="3845" width="7" style="45" customWidth="1"/>
    <col min="3846" max="3846" width="10.28515625" style="45" customWidth="1"/>
    <col min="3847" max="3847" width="12.5703125" style="45" customWidth="1"/>
    <col min="3848" max="3848" width="13.42578125" style="45" customWidth="1"/>
    <col min="3849" max="4096" width="9.140625" style="45"/>
    <col min="4097" max="4097" width="6.42578125" style="45" customWidth="1"/>
    <col min="4098" max="4098" width="5.42578125" style="45" customWidth="1"/>
    <col min="4099" max="4099" width="9.42578125" style="45" customWidth="1"/>
    <col min="4100" max="4100" width="59.85546875" style="45" customWidth="1"/>
    <col min="4101" max="4101" width="7" style="45" customWidth="1"/>
    <col min="4102" max="4102" width="10.28515625" style="45" customWidth="1"/>
    <col min="4103" max="4103" width="12.5703125" style="45" customWidth="1"/>
    <col min="4104" max="4104" width="13.42578125" style="45" customWidth="1"/>
    <col min="4105" max="4352" width="9.140625" style="45"/>
    <col min="4353" max="4353" width="6.42578125" style="45" customWidth="1"/>
    <col min="4354" max="4354" width="5.42578125" style="45" customWidth="1"/>
    <col min="4355" max="4355" width="9.42578125" style="45" customWidth="1"/>
    <col min="4356" max="4356" width="59.85546875" style="45" customWidth="1"/>
    <col min="4357" max="4357" width="7" style="45" customWidth="1"/>
    <col min="4358" max="4358" width="10.28515625" style="45" customWidth="1"/>
    <col min="4359" max="4359" width="12.5703125" style="45" customWidth="1"/>
    <col min="4360" max="4360" width="13.42578125" style="45" customWidth="1"/>
    <col min="4361" max="4608" width="9.140625" style="45"/>
    <col min="4609" max="4609" width="6.42578125" style="45" customWidth="1"/>
    <col min="4610" max="4610" width="5.42578125" style="45" customWidth="1"/>
    <col min="4611" max="4611" width="9.42578125" style="45" customWidth="1"/>
    <col min="4612" max="4612" width="59.85546875" style="45" customWidth="1"/>
    <col min="4613" max="4613" width="7" style="45" customWidth="1"/>
    <col min="4614" max="4614" width="10.28515625" style="45" customWidth="1"/>
    <col min="4615" max="4615" width="12.5703125" style="45" customWidth="1"/>
    <col min="4616" max="4616" width="13.42578125" style="45" customWidth="1"/>
    <col min="4617" max="4864" width="9.140625" style="45"/>
    <col min="4865" max="4865" width="6.42578125" style="45" customWidth="1"/>
    <col min="4866" max="4866" width="5.42578125" style="45" customWidth="1"/>
    <col min="4867" max="4867" width="9.42578125" style="45" customWidth="1"/>
    <col min="4868" max="4868" width="59.85546875" style="45" customWidth="1"/>
    <col min="4869" max="4869" width="7" style="45" customWidth="1"/>
    <col min="4870" max="4870" width="10.28515625" style="45" customWidth="1"/>
    <col min="4871" max="4871" width="12.5703125" style="45" customWidth="1"/>
    <col min="4872" max="4872" width="13.42578125" style="45" customWidth="1"/>
    <col min="4873" max="5120" width="9.140625" style="45"/>
    <col min="5121" max="5121" width="6.42578125" style="45" customWidth="1"/>
    <col min="5122" max="5122" width="5.42578125" style="45" customWidth="1"/>
    <col min="5123" max="5123" width="9.42578125" style="45" customWidth="1"/>
    <col min="5124" max="5124" width="59.85546875" style="45" customWidth="1"/>
    <col min="5125" max="5125" width="7" style="45" customWidth="1"/>
    <col min="5126" max="5126" width="10.28515625" style="45" customWidth="1"/>
    <col min="5127" max="5127" width="12.5703125" style="45" customWidth="1"/>
    <col min="5128" max="5128" width="13.42578125" style="45" customWidth="1"/>
    <col min="5129" max="5376" width="9.140625" style="45"/>
    <col min="5377" max="5377" width="6.42578125" style="45" customWidth="1"/>
    <col min="5378" max="5378" width="5.42578125" style="45" customWidth="1"/>
    <col min="5379" max="5379" width="9.42578125" style="45" customWidth="1"/>
    <col min="5380" max="5380" width="59.85546875" style="45" customWidth="1"/>
    <col min="5381" max="5381" width="7" style="45" customWidth="1"/>
    <col min="5382" max="5382" width="10.28515625" style="45" customWidth="1"/>
    <col min="5383" max="5383" width="12.5703125" style="45" customWidth="1"/>
    <col min="5384" max="5384" width="13.42578125" style="45" customWidth="1"/>
    <col min="5385" max="5632" width="9.140625" style="45"/>
    <col min="5633" max="5633" width="6.42578125" style="45" customWidth="1"/>
    <col min="5634" max="5634" width="5.42578125" style="45" customWidth="1"/>
    <col min="5635" max="5635" width="9.42578125" style="45" customWidth="1"/>
    <col min="5636" max="5636" width="59.85546875" style="45" customWidth="1"/>
    <col min="5637" max="5637" width="7" style="45" customWidth="1"/>
    <col min="5638" max="5638" width="10.28515625" style="45" customWidth="1"/>
    <col min="5639" max="5639" width="12.5703125" style="45" customWidth="1"/>
    <col min="5640" max="5640" width="13.42578125" style="45" customWidth="1"/>
    <col min="5641" max="5888" width="9.140625" style="45"/>
    <col min="5889" max="5889" width="6.42578125" style="45" customWidth="1"/>
    <col min="5890" max="5890" width="5.42578125" style="45" customWidth="1"/>
    <col min="5891" max="5891" width="9.42578125" style="45" customWidth="1"/>
    <col min="5892" max="5892" width="59.85546875" style="45" customWidth="1"/>
    <col min="5893" max="5893" width="7" style="45" customWidth="1"/>
    <col min="5894" max="5894" width="10.28515625" style="45" customWidth="1"/>
    <col min="5895" max="5895" width="12.5703125" style="45" customWidth="1"/>
    <col min="5896" max="5896" width="13.42578125" style="45" customWidth="1"/>
    <col min="5897" max="6144" width="9.140625" style="45"/>
    <col min="6145" max="6145" width="6.42578125" style="45" customWidth="1"/>
    <col min="6146" max="6146" width="5.42578125" style="45" customWidth="1"/>
    <col min="6147" max="6147" width="9.42578125" style="45" customWidth="1"/>
    <col min="6148" max="6148" width="59.85546875" style="45" customWidth="1"/>
    <col min="6149" max="6149" width="7" style="45" customWidth="1"/>
    <col min="6150" max="6150" width="10.28515625" style="45" customWidth="1"/>
    <col min="6151" max="6151" width="12.5703125" style="45" customWidth="1"/>
    <col min="6152" max="6152" width="13.42578125" style="45" customWidth="1"/>
    <col min="6153" max="6400" width="9.140625" style="45"/>
    <col min="6401" max="6401" width="6.42578125" style="45" customWidth="1"/>
    <col min="6402" max="6402" width="5.42578125" style="45" customWidth="1"/>
    <col min="6403" max="6403" width="9.42578125" style="45" customWidth="1"/>
    <col min="6404" max="6404" width="59.85546875" style="45" customWidth="1"/>
    <col min="6405" max="6405" width="7" style="45" customWidth="1"/>
    <col min="6406" max="6406" width="10.28515625" style="45" customWidth="1"/>
    <col min="6407" max="6407" width="12.5703125" style="45" customWidth="1"/>
    <col min="6408" max="6408" width="13.42578125" style="45" customWidth="1"/>
    <col min="6409" max="6656" width="9.140625" style="45"/>
    <col min="6657" max="6657" width="6.42578125" style="45" customWidth="1"/>
    <col min="6658" max="6658" width="5.42578125" style="45" customWidth="1"/>
    <col min="6659" max="6659" width="9.42578125" style="45" customWidth="1"/>
    <col min="6660" max="6660" width="59.85546875" style="45" customWidth="1"/>
    <col min="6661" max="6661" width="7" style="45" customWidth="1"/>
    <col min="6662" max="6662" width="10.28515625" style="45" customWidth="1"/>
    <col min="6663" max="6663" width="12.5703125" style="45" customWidth="1"/>
    <col min="6664" max="6664" width="13.42578125" style="45" customWidth="1"/>
    <col min="6665" max="6912" width="9.140625" style="45"/>
    <col min="6913" max="6913" width="6.42578125" style="45" customWidth="1"/>
    <col min="6914" max="6914" width="5.42578125" style="45" customWidth="1"/>
    <col min="6915" max="6915" width="9.42578125" style="45" customWidth="1"/>
    <col min="6916" max="6916" width="59.85546875" style="45" customWidth="1"/>
    <col min="6917" max="6917" width="7" style="45" customWidth="1"/>
    <col min="6918" max="6918" width="10.28515625" style="45" customWidth="1"/>
    <col min="6919" max="6919" width="12.5703125" style="45" customWidth="1"/>
    <col min="6920" max="6920" width="13.42578125" style="45" customWidth="1"/>
    <col min="6921" max="7168" width="9.140625" style="45"/>
    <col min="7169" max="7169" width="6.42578125" style="45" customWidth="1"/>
    <col min="7170" max="7170" width="5.42578125" style="45" customWidth="1"/>
    <col min="7171" max="7171" width="9.42578125" style="45" customWidth="1"/>
    <col min="7172" max="7172" width="59.85546875" style="45" customWidth="1"/>
    <col min="7173" max="7173" width="7" style="45" customWidth="1"/>
    <col min="7174" max="7174" width="10.28515625" style="45" customWidth="1"/>
    <col min="7175" max="7175" width="12.5703125" style="45" customWidth="1"/>
    <col min="7176" max="7176" width="13.42578125" style="45" customWidth="1"/>
    <col min="7177" max="7424" width="9.140625" style="45"/>
    <col min="7425" max="7425" width="6.42578125" style="45" customWidth="1"/>
    <col min="7426" max="7426" width="5.42578125" style="45" customWidth="1"/>
    <col min="7427" max="7427" width="9.42578125" style="45" customWidth="1"/>
    <col min="7428" max="7428" width="59.85546875" style="45" customWidth="1"/>
    <col min="7429" max="7429" width="7" style="45" customWidth="1"/>
    <col min="7430" max="7430" width="10.28515625" style="45" customWidth="1"/>
    <col min="7431" max="7431" width="12.5703125" style="45" customWidth="1"/>
    <col min="7432" max="7432" width="13.42578125" style="45" customWidth="1"/>
    <col min="7433" max="7680" width="9.140625" style="45"/>
    <col min="7681" max="7681" width="6.42578125" style="45" customWidth="1"/>
    <col min="7682" max="7682" width="5.42578125" style="45" customWidth="1"/>
    <col min="7683" max="7683" width="9.42578125" style="45" customWidth="1"/>
    <col min="7684" max="7684" width="59.85546875" style="45" customWidth="1"/>
    <col min="7685" max="7685" width="7" style="45" customWidth="1"/>
    <col min="7686" max="7686" width="10.28515625" style="45" customWidth="1"/>
    <col min="7687" max="7687" width="12.5703125" style="45" customWidth="1"/>
    <col min="7688" max="7688" width="13.42578125" style="45" customWidth="1"/>
    <col min="7689" max="7936" width="9.140625" style="45"/>
    <col min="7937" max="7937" width="6.42578125" style="45" customWidth="1"/>
    <col min="7938" max="7938" width="5.42578125" style="45" customWidth="1"/>
    <col min="7939" max="7939" width="9.42578125" style="45" customWidth="1"/>
    <col min="7940" max="7940" width="59.85546875" style="45" customWidth="1"/>
    <col min="7941" max="7941" width="7" style="45" customWidth="1"/>
    <col min="7942" max="7942" width="10.28515625" style="45" customWidth="1"/>
    <col min="7943" max="7943" width="12.5703125" style="45" customWidth="1"/>
    <col min="7944" max="7944" width="13.42578125" style="45" customWidth="1"/>
    <col min="7945" max="8192" width="9.140625" style="45"/>
    <col min="8193" max="8193" width="6.42578125" style="45" customWidth="1"/>
    <col min="8194" max="8194" width="5.42578125" style="45" customWidth="1"/>
    <col min="8195" max="8195" width="9.42578125" style="45" customWidth="1"/>
    <col min="8196" max="8196" width="59.85546875" style="45" customWidth="1"/>
    <col min="8197" max="8197" width="7" style="45" customWidth="1"/>
    <col min="8198" max="8198" width="10.28515625" style="45" customWidth="1"/>
    <col min="8199" max="8199" width="12.5703125" style="45" customWidth="1"/>
    <col min="8200" max="8200" width="13.42578125" style="45" customWidth="1"/>
    <col min="8201" max="8448" width="9.140625" style="45"/>
    <col min="8449" max="8449" width="6.42578125" style="45" customWidth="1"/>
    <col min="8450" max="8450" width="5.42578125" style="45" customWidth="1"/>
    <col min="8451" max="8451" width="9.42578125" style="45" customWidth="1"/>
    <col min="8452" max="8452" width="59.85546875" style="45" customWidth="1"/>
    <col min="8453" max="8453" width="7" style="45" customWidth="1"/>
    <col min="8454" max="8454" width="10.28515625" style="45" customWidth="1"/>
    <col min="8455" max="8455" width="12.5703125" style="45" customWidth="1"/>
    <col min="8456" max="8456" width="13.42578125" style="45" customWidth="1"/>
    <col min="8457" max="8704" width="9.140625" style="45"/>
    <col min="8705" max="8705" width="6.42578125" style="45" customWidth="1"/>
    <col min="8706" max="8706" width="5.42578125" style="45" customWidth="1"/>
    <col min="8707" max="8707" width="9.42578125" style="45" customWidth="1"/>
    <col min="8708" max="8708" width="59.85546875" style="45" customWidth="1"/>
    <col min="8709" max="8709" width="7" style="45" customWidth="1"/>
    <col min="8710" max="8710" width="10.28515625" style="45" customWidth="1"/>
    <col min="8711" max="8711" width="12.5703125" style="45" customWidth="1"/>
    <col min="8712" max="8712" width="13.42578125" style="45" customWidth="1"/>
    <col min="8713" max="8960" width="9.140625" style="45"/>
    <col min="8961" max="8961" width="6.42578125" style="45" customWidth="1"/>
    <col min="8962" max="8962" width="5.42578125" style="45" customWidth="1"/>
    <col min="8963" max="8963" width="9.42578125" style="45" customWidth="1"/>
    <col min="8964" max="8964" width="59.85546875" style="45" customWidth="1"/>
    <col min="8965" max="8965" width="7" style="45" customWidth="1"/>
    <col min="8966" max="8966" width="10.28515625" style="45" customWidth="1"/>
    <col min="8967" max="8967" width="12.5703125" style="45" customWidth="1"/>
    <col min="8968" max="8968" width="13.42578125" style="45" customWidth="1"/>
    <col min="8969" max="9216" width="9.140625" style="45"/>
    <col min="9217" max="9217" width="6.42578125" style="45" customWidth="1"/>
    <col min="9218" max="9218" width="5.42578125" style="45" customWidth="1"/>
    <col min="9219" max="9219" width="9.42578125" style="45" customWidth="1"/>
    <col min="9220" max="9220" width="59.85546875" style="45" customWidth="1"/>
    <col min="9221" max="9221" width="7" style="45" customWidth="1"/>
    <col min="9222" max="9222" width="10.28515625" style="45" customWidth="1"/>
    <col min="9223" max="9223" width="12.5703125" style="45" customWidth="1"/>
    <col min="9224" max="9224" width="13.42578125" style="45" customWidth="1"/>
    <col min="9225" max="9472" width="9.140625" style="45"/>
    <col min="9473" max="9473" width="6.42578125" style="45" customWidth="1"/>
    <col min="9474" max="9474" width="5.42578125" style="45" customWidth="1"/>
    <col min="9475" max="9475" width="9.42578125" style="45" customWidth="1"/>
    <col min="9476" max="9476" width="59.85546875" style="45" customWidth="1"/>
    <col min="9477" max="9477" width="7" style="45" customWidth="1"/>
    <col min="9478" max="9478" width="10.28515625" style="45" customWidth="1"/>
    <col min="9479" max="9479" width="12.5703125" style="45" customWidth="1"/>
    <col min="9480" max="9480" width="13.42578125" style="45" customWidth="1"/>
    <col min="9481" max="9728" width="9.140625" style="45"/>
    <col min="9729" max="9729" width="6.42578125" style="45" customWidth="1"/>
    <col min="9730" max="9730" width="5.42578125" style="45" customWidth="1"/>
    <col min="9731" max="9731" width="9.42578125" style="45" customWidth="1"/>
    <col min="9732" max="9732" width="59.85546875" style="45" customWidth="1"/>
    <col min="9733" max="9733" width="7" style="45" customWidth="1"/>
    <col min="9734" max="9734" width="10.28515625" style="45" customWidth="1"/>
    <col min="9735" max="9735" width="12.5703125" style="45" customWidth="1"/>
    <col min="9736" max="9736" width="13.42578125" style="45" customWidth="1"/>
    <col min="9737" max="9984" width="9.140625" style="45"/>
    <col min="9985" max="9985" width="6.42578125" style="45" customWidth="1"/>
    <col min="9986" max="9986" width="5.42578125" style="45" customWidth="1"/>
    <col min="9987" max="9987" width="9.42578125" style="45" customWidth="1"/>
    <col min="9988" max="9988" width="59.85546875" style="45" customWidth="1"/>
    <col min="9989" max="9989" width="7" style="45" customWidth="1"/>
    <col min="9990" max="9990" width="10.28515625" style="45" customWidth="1"/>
    <col min="9991" max="9991" width="12.5703125" style="45" customWidth="1"/>
    <col min="9992" max="9992" width="13.42578125" style="45" customWidth="1"/>
    <col min="9993" max="10240" width="9.140625" style="45"/>
    <col min="10241" max="10241" width="6.42578125" style="45" customWidth="1"/>
    <col min="10242" max="10242" width="5.42578125" style="45" customWidth="1"/>
    <col min="10243" max="10243" width="9.42578125" style="45" customWidth="1"/>
    <col min="10244" max="10244" width="59.85546875" style="45" customWidth="1"/>
    <col min="10245" max="10245" width="7" style="45" customWidth="1"/>
    <col min="10246" max="10246" width="10.28515625" style="45" customWidth="1"/>
    <col min="10247" max="10247" width="12.5703125" style="45" customWidth="1"/>
    <col min="10248" max="10248" width="13.42578125" style="45" customWidth="1"/>
    <col min="10249" max="10496" width="9.140625" style="45"/>
    <col min="10497" max="10497" width="6.42578125" style="45" customWidth="1"/>
    <col min="10498" max="10498" width="5.42578125" style="45" customWidth="1"/>
    <col min="10499" max="10499" width="9.42578125" style="45" customWidth="1"/>
    <col min="10500" max="10500" width="59.85546875" style="45" customWidth="1"/>
    <col min="10501" max="10501" width="7" style="45" customWidth="1"/>
    <col min="10502" max="10502" width="10.28515625" style="45" customWidth="1"/>
    <col min="10503" max="10503" width="12.5703125" style="45" customWidth="1"/>
    <col min="10504" max="10504" width="13.42578125" style="45" customWidth="1"/>
    <col min="10505" max="10752" width="9.140625" style="45"/>
    <col min="10753" max="10753" width="6.42578125" style="45" customWidth="1"/>
    <col min="10754" max="10754" width="5.42578125" style="45" customWidth="1"/>
    <col min="10755" max="10755" width="9.42578125" style="45" customWidth="1"/>
    <col min="10756" max="10756" width="59.85546875" style="45" customWidth="1"/>
    <col min="10757" max="10757" width="7" style="45" customWidth="1"/>
    <col min="10758" max="10758" width="10.28515625" style="45" customWidth="1"/>
    <col min="10759" max="10759" width="12.5703125" style="45" customWidth="1"/>
    <col min="10760" max="10760" width="13.42578125" style="45" customWidth="1"/>
    <col min="10761" max="11008" width="9.140625" style="45"/>
    <col min="11009" max="11009" width="6.42578125" style="45" customWidth="1"/>
    <col min="11010" max="11010" width="5.42578125" style="45" customWidth="1"/>
    <col min="11011" max="11011" width="9.42578125" style="45" customWidth="1"/>
    <col min="11012" max="11012" width="59.85546875" style="45" customWidth="1"/>
    <col min="11013" max="11013" width="7" style="45" customWidth="1"/>
    <col min="11014" max="11014" width="10.28515625" style="45" customWidth="1"/>
    <col min="11015" max="11015" width="12.5703125" style="45" customWidth="1"/>
    <col min="11016" max="11016" width="13.42578125" style="45" customWidth="1"/>
    <col min="11017" max="11264" width="9.140625" style="45"/>
    <col min="11265" max="11265" width="6.42578125" style="45" customWidth="1"/>
    <col min="11266" max="11266" width="5.42578125" style="45" customWidth="1"/>
    <col min="11267" max="11267" width="9.42578125" style="45" customWidth="1"/>
    <col min="11268" max="11268" width="59.85546875" style="45" customWidth="1"/>
    <col min="11269" max="11269" width="7" style="45" customWidth="1"/>
    <col min="11270" max="11270" width="10.28515625" style="45" customWidth="1"/>
    <col min="11271" max="11271" width="12.5703125" style="45" customWidth="1"/>
    <col min="11272" max="11272" width="13.42578125" style="45" customWidth="1"/>
    <col min="11273" max="11520" width="9.140625" style="45"/>
    <col min="11521" max="11521" width="6.42578125" style="45" customWidth="1"/>
    <col min="11522" max="11522" width="5.42578125" style="45" customWidth="1"/>
    <col min="11523" max="11523" width="9.42578125" style="45" customWidth="1"/>
    <col min="11524" max="11524" width="59.85546875" style="45" customWidth="1"/>
    <col min="11525" max="11525" width="7" style="45" customWidth="1"/>
    <col min="11526" max="11526" width="10.28515625" style="45" customWidth="1"/>
    <col min="11527" max="11527" width="12.5703125" style="45" customWidth="1"/>
    <col min="11528" max="11528" width="13.42578125" style="45" customWidth="1"/>
    <col min="11529" max="11776" width="9.140625" style="45"/>
    <col min="11777" max="11777" width="6.42578125" style="45" customWidth="1"/>
    <col min="11778" max="11778" width="5.42578125" style="45" customWidth="1"/>
    <col min="11779" max="11779" width="9.42578125" style="45" customWidth="1"/>
    <col min="11780" max="11780" width="59.85546875" style="45" customWidth="1"/>
    <col min="11781" max="11781" width="7" style="45" customWidth="1"/>
    <col min="11782" max="11782" width="10.28515625" style="45" customWidth="1"/>
    <col min="11783" max="11783" width="12.5703125" style="45" customWidth="1"/>
    <col min="11784" max="11784" width="13.42578125" style="45" customWidth="1"/>
    <col min="11785" max="12032" width="9.140625" style="45"/>
    <col min="12033" max="12033" width="6.42578125" style="45" customWidth="1"/>
    <col min="12034" max="12034" width="5.42578125" style="45" customWidth="1"/>
    <col min="12035" max="12035" width="9.42578125" style="45" customWidth="1"/>
    <col min="12036" max="12036" width="59.85546875" style="45" customWidth="1"/>
    <col min="12037" max="12037" width="7" style="45" customWidth="1"/>
    <col min="12038" max="12038" width="10.28515625" style="45" customWidth="1"/>
    <col min="12039" max="12039" width="12.5703125" style="45" customWidth="1"/>
    <col min="12040" max="12040" width="13.42578125" style="45" customWidth="1"/>
    <col min="12041" max="12288" width="9.140625" style="45"/>
    <col min="12289" max="12289" width="6.42578125" style="45" customWidth="1"/>
    <col min="12290" max="12290" width="5.42578125" style="45" customWidth="1"/>
    <col min="12291" max="12291" width="9.42578125" style="45" customWidth="1"/>
    <col min="12292" max="12292" width="59.85546875" style="45" customWidth="1"/>
    <col min="12293" max="12293" width="7" style="45" customWidth="1"/>
    <col min="12294" max="12294" width="10.28515625" style="45" customWidth="1"/>
    <col min="12295" max="12295" width="12.5703125" style="45" customWidth="1"/>
    <col min="12296" max="12296" width="13.42578125" style="45" customWidth="1"/>
    <col min="12297" max="12544" width="9.140625" style="45"/>
    <col min="12545" max="12545" width="6.42578125" style="45" customWidth="1"/>
    <col min="12546" max="12546" width="5.42578125" style="45" customWidth="1"/>
    <col min="12547" max="12547" width="9.42578125" style="45" customWidth="1"/>
    <col min="12548" max="12548" width="59.85546875" style="45" customWidth="1"/>
    <col min="12549" max="12549" width="7" style="45" customWidth="1"/>
    <col min="12550" max="12550" width="10.28515625" style="45" customWidth="1"/>
    <col min="12551" max="12551" width="12.5703125" style="45" customWidth="1"/>
    <col min="12552" max="12552" width="13.42578125" style="45" customWidth="1"/>
    <col min="12553" max="12800" width="9.140625" style="45"/>
    <col min="12801" max="12801" width="6.42578125" style="45" customWidth="1"/>
    <col min="12802" max="12802" width="5.42578125" style="45" customWidth="1"/>
    <col min="12803" max="12803" width="9.42578125" style="45" customWidth="1"/>
    <col min="12804" max="12804" width="59.85546875" style="45" customWidth="1"/>
    <col min="12805" max="12805" width="7" style="45" customWidth="1"/>
    <col min="12806" max="12806" width="10.28515625" style="45" customWidth="1"/>
    <col min="12807" max="12807" width="12.5703125" style="45" customWidth="1"/>
    <col min="12808" max="12808" width="13.42578125" style="45" customWidth="1"/>
    <col min="12809" max="13056" width="9.140625" style="45"/>
    <col min="13057" max="13057" width="6.42578125" style="45" customWidth="1"/>
    <col min="13058" max="13058" width="5.42578125" style="45" customWidth="1"/>
    <col min="13059" max="13059" width="9.42578125" style="45" customWidth="1"/>
    <col min="13060" max="13060" width="59.85546875" style="45" customWidth="1"/>
    <col min="13061" max="13061" width="7" style="45" customWidth="1"/>
    <col min="13062" max="13062" width="10.28515625" style="45" customWidth="1"/>
    <col min="13063" max="13063" width="12.5703125" style="45" customWidth="1"/>
    <col min="13064" max="13064" width="13.42578125" style="45" customWidth="1"/>
    <col min="13065" max="13312" width="9.140625" style="45"/>
    <col min="13313" max="13313" width="6.42578125" style="45" customWidth="1"/>
    <col min="13314" max="13314" width="5.42578125" style="45" customWidth="1"/>
    <col min="13315" max="13315" width="9.42578125" style="45" customWidth="1"/>
    <col min="13316" max="13316" width="59.85546875" style="45" customWidth="1"/>
    <col min="13317" max="13317" width="7" style="45" customWidth="1"/>
    <col min="13318" max="13318" width="10.28515625" style="45" customWidth="1"/>
    <col min="13319" max="13319" width="12.5703125" style="45" customWidth="1"/>
    <col min="13320" max="13320" width="13.42578125" style="45" customWidth="1"/>
    <col min="13321" max="13568" width="9.140625" style="45"/>
    <col min="13569" max="13569" width="6.42578125" style="45" customWidth="1"/>
    <col min="13570" max="13570" width="5.42578125" style="45" customWidth="1"/>
    <col min="13571" max="13571" width="9.42578125" style="45" customWidth="1"/>
    <col min="13572" max="13572" width="59.85546875" style="45" customWidth="1"/>
    <col min="13573" max="13573" width="7" style="45" customWidth="1"/>
    <col min="13574" max="13574" width="10.28515625" style="45" customWidth="1"/>
    <col min="13575" max="13575" width="12.5703125" style="45" customWidth="1"/>
    <col min="13576" max="13576" width="13.42578125" style="45" customWidth="1"/>
    <col min="13577" max="13824" width="9.140625" style="45"/>
    <col min="13825" max="13825" width="6.42578125" style="45" customWidth="1"/>
    <col min="13826" max="13826" width="5.42578125" style="45" customWidth="1"/>
    <col min="13827" max="13827" width="9.42578125" style="45" customWidth="1"/>
    <col min="13828" max="13828" width="59.85546875" style="45" customWidth="1"/>
    <col min="13829" max="13829" width="7" style="45" customWidth="1"/>
    <col min="13830" max="13830" width="10.28515625" style="45" customWidth="1"/>
    <col min="13831" max="13831" width="12.5703125" style="45" customWidth="1"/>
    <col min="13832" max="13832" width="13.42578125" style="45" customWidth="1"/>
    <col min="13833" max="14080" width="9.140625" style="45"/>
    <col min="14081" max="14081" width="6.42578125" style="45" customWidth="1"/>
    <col min="14082" max="14082" width="5.42578125" style="45" customWidth="1"/>
    <col min="14083" max="14083" width="9.42578125" style="45" customWidth="1"/>
    <col min="14084" max="14084" width="59.85546875" style="45" customWidth="1"/>
    <col min="14085" max="14085" width="7" style="45" customWidth="1"/>
    <col min="14086" max="14086" width="10.28515625" style="45" customWidth="1"/>
    <col min="14087" max="14087" width="12.5703125" style="45" customWidth="1"/>
    <col min="14088" max="14088" width="13.42578125" style="45" customWidth="1"/>
    <col min="14089" max="14336" width="9.140625" style="45"/>
    <col min="14337" max="14337" width="6.42578125" style="45" customWidth="1"/>
    <col min="14338" max="14338" width="5.42578125" style="45" customWidth="1"/>
    <col min="14339" max="14339" width="9.42578125" style="45" customWidth="1"/>
    <col min="14340" max="14340" width="59.85546875" style="45" customWidth="1"/>
    <col min="14341" max="14341" width="7" style="45" customWidth="1"/>
    <col min="14342" max="14342" width="10.28515625" style="45" customWidth="1"/>
    <col min="14343" max="14343" width="12.5703125" style="45" customWidth="1"/>
    <col min="14344" max="14344" width="13.42578125" style="45" customWidth="1"/>
    <col min="14345" max="14592" width="9.140625" style="45"/>
    <col min="14593" max="14593" width="6.42578125" style="45" customWidth="1"/>
    <col min="14594" max="14594" width="5.42578125" style="45" customWidth="1"/>
    <col min="14595" max="14595" width="9.42578125" style="45" customWidth="1"/>
    <col min="14596" max="14596" width="59.85546875" style="45" customWidth="1"/>
    <col min="14597" max="14597" width="7" style="45" customWidth="1"/>
    <col min="14598" max="14598" width="10.28515625" style="45" customWidth="1"/>
    <col min="14599" max="14599" width="12.5703125" style="45" customWidth="1"/>
    <col min="14600" max="14600" width="13.42578125" style="45" customWidth="1"/>
    <col min="14601" max="14848" width="9.140625" style="45"/>
    <col min="14849" max="14849" width="6.42578125" style="45" customWidth="1"/>
    <col min="14850" max="14850" width="5.42578125" style="45" customWidth="1"/>
    <col min="14851" max="14851" width="9.42578125" style="45" customWidth="1"/>
    <col min="14852" max="14852" width="59.85546875" style="45" customWidth="1"/>
    <col min="14853" max="14853" width="7" style="45" customWidth="1"/>
    <col min="14854" max="14854" width="10.28515625" style="45" customWidth="1"/>
    <col min="14855" max="14855" width="12.5703125" style="45" customWidth="1"/>
    <col min="14856" max="14856" width="13.42578125" style="45" customWidth="1"/>
    <col min="14857" max="15104" width="9.140625" style="45"/>
    <col min="15105" max="15105" width="6.42578125" style="45" customWidth="1"/>
    <col min="15106" max="15106" width="5.42578125" style="45" customWidth="1"/>
    <col min="15107" max="15107" width="9.42578125" style="45" customWidth="1"/>
    <col min="15108" max="15108" width="59.85546875" style="45" customWidth="1"/>
    <col min="15109" max="15109" width="7" style="45" customWidth="1"/>
    <col min="15110" max="15110" width="10.28515625" style="45" customWidth="1"/>
    <col min="15111" max="15111" width="12.5703125" style="45" customWidth="1"/>
    <col min="15112" max="15112" width="13.42578125" style="45" customWidth="1"/>
    <col min="15113" max="15360" width="9.140625" style="45"/>
    <col min="15361" max="15361" width="6.42578125" style="45" customWidth="1"/>
    <col min="15362" max="15362" width="5.42578125" style="45" customWidth="1"/>
    <col min="15363" max="15363" width="9.42578125" style="45" customWidth="1"/>
    <col min="15364" max="15364" width="59.85546875" style="45" customWidth="1"/>
    <col min="15365" max="15365" width="7" style="45" customWidth="1"/>
    <col min="15366" max="15366" width="10.28515625" style="45" customWidth="1"/>
    <col min="15367" max="15367" width="12.5703125" style="45" customWidth="1"/>
    <col min="15368" max="15368" width="13.42578125" style="45" customWidth="1"/>
    <col min="15369" max="15616" width="9.140625" style="45"/>
    <col min="15617" max="15617" width="6.42578125" style="45" customWidth="1"/>
    <col min="15618" max="15618" width="5.42578125" style="45" customWidth="1"/>
    <col min="15619" max="15619" width="9.42578125" style="45" customWidth="1"/>
    <col min="15620" max="15620" width="59.85546875" style="45" customWidth="1"/>
    <col min="15621" max="15621" width="7" style="45" customWidth="1"/>
    <col min="15622" max="15622" width="10.28515625" style="45" customWidth="1"/>
    <col min="15623" max="15623" width="12.5703125" style="45" customWidth="1"/>
    <col min="15624" max="15624" width="13.42578125" style="45" customWidth="1"/>
    <col min="15625" max="15872" width="9.140625" style="45"/>
    <col min="15873" max="15873" width="6.42578125" style="45" customWidth="1"/>
    <col min="15874" max="15874" width="5.42578125" style="45" customWidth="1"/>
    <col min="15875" max="15875" width="9.42578125" style="45" customWidth="1"/>
    <col min="15876" max="15876" width="59.85546875" style="45" customWidth="1"/>
    <col min="15877" max="15877" width="7" style="45" customWidth="1"/>
    <col min="15878" max="15878" width="10.28515625" style="45" customWidth="1"/>
    <col min="15879" max="15879" width="12.5703125" style="45" customWidth="1"/>
    <col min="15880" max="15880" width="13.42578125" style="45" customWidth="1"/>
    <col min="15881" max="16128" width="9.140625" style="45"/>
    <col min="16129" max="16129" width="6.42578125" style="45" customWidth="1"/>
    <col min="16130" max="16130" width="5.42578125" style="45" customWidth="1"/>
    <col min="16131" max="16131" width="9.42578125" style="45" customWidth="1"/>
    <col min="16132" max="16132" width="59.85546875" style="45" customWidth="1"/>
    <col min="16133" max="16133" width="7" style="45" customWidth="1"/>
    <col min="16134" max="16134" width="10.28515625" style="45" customWidth="1"/>
    <col min="16135" max="16135" width="12.5703125" style="45" customWidth="1"/>
    <col min="16136" max="16136" width="13.42578125" style="45" customWidth="1"/>
    <col min="16137" max="16384" width="9.140625" style="45"/>
  </cols>
  <sheetData>
    <row r="2" spans="1:8" x14ac:dyDescent="0.2">
      <c r="D2" s="45"/>
      <c r="F2" s="45"/>
      <c r="G2" s="45"/>
    </row>
    <row r="3" spans="1:8" x14ac:dyDescent="0.2">
      <c r="D3" s="280" t="s">
        <v>602</v>
      </c>
      <c r="F3" s="45"/>
      <c r="G3" s="45"/>
    </row>
    <row r="4" spans="1:8" x14ac:dyDescent="0.2">
      <c r="D4" s="45"/>
      <c r="F4" s="45"/>
      <c r="G4" s="45"/>
    </row>
    <row r="5" spans="1:8" s="463" customFormat="1" x14ac:dyDescent="0.2">
      <c r="A5" s="469"/>
      <c r="B5" s="469"/>
      <c r="C5" s="470"/>
      <c r="D5" s="459" t="str">
        <f>D29</f>
        <v>A.) GRADBENA DELA</v>
      </c>
      <c r="E5" s="459"/>
      <c r="F5" s="459"/>
      <c r="G5" s="459"/>
      <c r="H5" s="468">
        <f>SUM(H6:H7)</f>
        <v>0</v>
      </c>
    </row>
    <row r="6" spans="1:8" x14ac:dyDescent="0.2">
      <c r="D6" s="472" t="s">
        <v>605</v>
      </c>
      <c r="E6" s="290"/>
      <c r="F6" s="290"/>
      <c r="G6" s="473"/>
      <c r="H6" s="474">
        <f>H30</f>
        <v>0</v>
      </c>
    </row>
    <row r="7" spans="1:8" x14ac:dyDescent="0.2">
      <c r="D7" s="472" t="s">
        <v>604</v>
      </c>
      <c r="E7" s="290"/>
      <c r="F7" s="290"/>
      <c r="G7" s="473"/>
      <c r="H7" s="474">
        <f>H129</f>
        <v>0</v>
      </c>
    </row>
    <row r="8" spans="1:8" x14ac:dyDescent="0.2">
      <c r="D8" s="45"/>
      <c r="F8" s="45"/>
      <c r="G8" s="45"/>
    </row>
    <row r="9" spans="1:8" s="456" customFormat="1" x14ac:dyDescent="0.2">
      <c r="A9" s="469"/>
      <c r="B9" s="469"/>
      <c r="C9" s="470"/>
      <c r="D9" s="452" t="str">
        <f>D152</f>
        <v>B.) OBRTNIŠKA DELA</v>
      </c>
      <c r="E9" s="452"/>
      <c r="F9" s="452"/>
      <c r="G9" s="452"/>
      <c r="H9" s="471">
        <f>SUM(H10:H17)</f>
        <v>0</v>
      </c>
    </row>
    <row r="10" spans="1:8" x14ac:dyDescent="0.2">
      <c r="D10" s="472" t="s">
        <v>601</v>
      </c>
      <c r="E10" s="290"/>
      <c r="F10" s="290"/>
      <c r="G10" s="473"/>
      <c r="H10" s="474">
        <f>H153</f>
        <v>0</v>
      </c>
    </row>
    <row r="11" spans="1:8" x14ac:dyDescent="0.2">
      <c r="D11" s="472" t="s">
        <v>600</v>
      </c>
      <c r="E11" s="290"/>
      <c r="F11" s="290"/>
      <c r="G11" s="473"/>
      <c r="H11" s="474">
        <f>H180</f>
        <v>0</v>
      </c>
    </row>
    <row r="12" spans="1:8" x14ac:dyDescent="0.2">
      <c r="D12" s="472" t="s">
        <v>599</v>
      </c>
      <c r="E12" s="290"/>
      <c r="F12" s="290"/>
      <c r="G12" s="473"/>
      <c r="H12" s="474">
        <f>H219</f>
        <v>0</v>
      </c>
    </row>
    <row r="13" spans="1:8" x14ac:dyDescent="0.2">
      <c r="D13" s="475" t="s">
        <v>598</v>
      </c>
      <c r="E13" s="290"/>
      <c r="F13" s="290"/>
      <c r="G13" s="473"/>
      <c r="H13" s="474">
        <f>H245</f>
        <v>0</v>
      </c>
    </row>
    <row r="14" spans="1:8" x14ac:dyDescent="0.2">
      <c r="D14" s="472" t="s">
        <v>596</v>
      </c>
      <c r="E14" s="290"/>
      <c r="F14" s="290"/>
      <c r="G14" s="291"/>
      <c r="H14" s="474">
        <f>H261</f>
        <v>0</v>
      </c>
    </row>
    <row r="15" spans="1:8" x14ac:dyDescent="0.2">
      <c r="D15" s="472" t="s">
        <v>595</v>
      </c>
      <c r="E15" s="290"/>
      <c r="F15" s="290"/>
      <c r="G15" s="291"/>
      <c r="H15" s="474">
        <f>H295</f>
        <v>0</v>
      </c>
    </row>
    <row r="16" spans="1:8" x14ac:dyDescent="0.2">
      <c r="D16" s="475" t="s">
        <v>591</v>
      </c>
      <c r="E16" s="290"/>
      <c r="F16" s="290"/>
      <c r="G16" s="291"/>
      <c r="H16" s="474">
        <f>H325</f>
        <v>0</v>
      </c>
    </row>
    <row r="17" spans="1:8" x14ac:dyDescent="0.2">
      <c r="D17" s="476" t="s">
        <v>590</v>
      </c>
      <c r="E17" s="290"/>
      <c r="F17" s="290"/>
      <c r="G17" s="291"/>
      <c r="H17" s="474">
        <f>H347</f>
        <v>0</v>
      </c>
    </row>
    <row r="18" spans="1:8" x14ac:dyDescent="0.2">
      <c r="D18" s="271"/>
      <c r="E18" s="266"/>
      <c r="F18" s="266"/>
      <c r="G18" s="272"/>
      <c r="H18" s="281"/>
    </row>
    <row r="19" spans="1:8" x14ac:dyDescent="0.2">
      <c r="D19" s="508" t="s">
        <v>556</v>
      </c>
      <c r="E19" s="508"/>
      <c r="F19" s="273"/>
      <c r="G19" s="274"/>
      <c r="H19" s="282"/>
    </row>
    <row r="20" spans="1:8" x14ac:dyDescent="0.2">
      <c r="D20" s="286" t="s">
        <v>802</v>
      </c>
      <c r="E20" s="273"/>
      <c r="F20" s="273"/>
      <c r="G20" s="287"/>
      <c r="H20" s="288">
        <f>H5+H9</f>
        <v>0</v>
      </c>
    </row>
    <row r="21" spans="1:8" x14ac:dyDescent="0.2">
      <c r="D21" s="509" t="s">
        <v>557</v>
      </c>
      <c r="E21" s="509"/>
      <c r="F21" s="273"/>
      <c r="G21" s="274"/>
      <c r="H21" s="289">
        <f>H20*0.1</f>
        <v>0</v>
      </c>
    </row>
    <row r="22" spans="1:8" x14ac:dyDescent="0.2">
      <c r="D22" s="510" t="s">
        <v>558</v>
      </c>
      <c r="E22" s="510"/>
      <c r="F22" s="293"/>
      <c r="G22" s="294"/>
      <c r="H22" s="295">
        <f>SUM(H20:H21)</f>
        <v>0</v>
      </c>
    </row>
    <row r="23" spans="1:8" x14ac:dyDescent="0.2">
      <c r="D23" s="38" t="s">
        <v>559</v>
      </c>
      <c r="E23" s="44"/>
      <c r="F23" s="286"/>
      <c r="G23" s="274"/>
      <c r="H23" s="292">
        <f>H22*0.22</f>
        <v>0</v>
      </c>
    </row>
    <row r="24" spans="1:8" x14ac:dyDescent="0.2">
      <c r="D24" s="296" t="s">
        <v>560</v>
      </c>
      <c r="E24" s="297"/>
      <c r="F24" s="298"/>
      <c r="G24" s="299"/>
      <c r="H24" s="295">
        <f>SUM(H22:H23)</f>
        <v>0</v>
      </c>
    </row>
    <row r="27" spans="1:8" s="467" customFormat="1" x14ac:dyDescent="0.2">
      <c r="A27" s="464" t="s">
        <v>199</v>
      </c>
      <c r="B27" s="464" t="s">
        <v>200</v>
      </c>
      <c r="C27" s="464" t="s">
        <v>201</v>
      </c>
      <c r="D27" s="465" t="s">
        <v>185</v>
      </c>
      <c r="E27" s="464" t="s">
        <v>202</v>
      </c>
      <c r="F27" s="464" t="s">
        <v>203</v>
      </c>
      <c r="G27" s="466" t="s">
        <v>204</v>
      </c>
      <c r="H27" s="466" t="s">
        <v>205</v>
      </c>
    </row>
    <row r="28" spans="1:8" x14ac:dyDescent="0.2">
      <c r="C28" s="42"/>
      <c r="D28" s="51"/>
      <c r="E28" s="52"/>
      <c r="F28" s="42"/>
      <c r="H28" s="46"/>
    </row>
    <row r="29" spans="1:8" s="463" customFormat="1" x14ac:dyDescent="0.2">
      <c r="A29" s="457">
        <v>1</v>
      </c>
      <c r="B29" s="457"/>
      <c r="C29" s="458"/>
      <c r="D29" s="459" t="s">
        <v>606</v>
      </c>
      <c r="E29" s="460"/>
      <c r="F29" s="458"/>
      <c r="G29" s="461"/>
      <c r="H29" s="462"/>
    </row>
    <row r="30" spans="1:8" s="226" customFormat="1" ht="17.25" customHeight="1" x14ac:dyDescent="0.2">
      <c r="A30" s="64">
        <v>1</v>
      </c>
      <c r="B30" s="64"/>
      <c r="C30" s="65"/>
      <c r="D30" s="154" t="s">
        <v>605</v>
      </c>
      <c r="E30" s="67"/>
      <c r="F30" s="65"/>
      <c r="G30" s="68"/>
      <c r="H30" s="449">
        <f>SUM(H31:H127)</f>
        <v>0</v>
      </c>
    </row>
    <row r="31" spans="1:8" s="300" customFormat="1" ht="45" x14ac:dyDescent="0.2">
      <c r="A31" s="212"/>
      <c r="B31" s="212"/>
      <c r="C31" s="71" t="s">
        <v>147</v>
      </c>
      <c r="D31" s="144" t="s">
        <v>183</v>
      </c>
      <c r="E31" s="79"/>
      <c r="F31" s="80"/>
      <c r="G31" s="447"/>
      <c r="H31" s="86"/>
    </row>
    <row r="32" spans="1:8" s="300" customFormat="1" ht="11.25" x14ac:dyDescent="0.2">
      <c r="A32" s="212"/>
      <c r="B32" s="212"/>
      <c r="C32" s="71"/>
      <c r="E32" s="144" t="s">
        <v>19</v>
      </c>
      <c r="F32" s="80">
        <v>1</v>
      </c>
      <c r="G32" s="447">
        <v>0</v>
      </c>
      <c r="H32" s="86">
        <f>+F32*G32</f>
        <v>0</v>
      </c>
    </row>
    <row r="33" spans="1:8" s="300" customFormat="1" ht="11.25" x14ac:dyDescent="0.2">
      <c r="A33" s="212"/>
      <c r="B33" s="212"/>
      <c r="C33" s="71"/>
      <c r="D33" s="144"/>
      <c r="E33" s="79"/>
      <c r="F33" s="80"/>
      <c r="G33" s="447"/>
      <c r="H33" s="86"/>
    </row>
    <row r="34" spans="1:8" s="300" customFormat="1" ht="45" x14ac:dyDescent="0.2">
      <c r="A34" s="212"/>
      <c r="B34" s="212"/>
      <c r="C34" s="71" t="s">
        <v>30</v>
      </c>
      <c r="D34" s="144" t="s">
        <v>82</v>
      </c>
      <c r="E34" s="79"/>
      <c r="F34" s="80"/>
      <c r="G34" s="447"/>
      <c r="H34" s="86"/>
    </row>
    <row r="35" spans="1:8" s="300" customFormat="1" ht="11.25" x14ac:dyDescent="0.2">
      <c r="A35" s="212"/>
      <c r="B35" s="212"/>
      <c r="C35" s="71"/>
      <c r="E35" s="144" t="s">
        <v>0</v>
      </c>
      <c r="F35" s="80">
        <v>192.15</v>
      </c>
      <c r="G35" s="447">
        <v>0</v>
      </c>
      <c r="H35" s="86">
        <f>+F35*G35</f>
        <v>0</v>
      </c>
    </row>
    <row r="36" spans="1:8" s="300" customFormat="1" ht="11.25" x14ac:dyDescent="0.2">
      <c r="A36" s="212"/>
      <c r="B36" s="212"/>
      <c r="C36" s="71"/>
      <c r="D36" s="144"/>
      <c r="E36" s="79"/>
      <c r="F36" s="80"/>
      <c r="G36" s="447"/>
      <c r="H36" s="86"/>
    </row>
    <row r="37" spans="1:8" s="300" customFormat="1" ht="33.75" x14ac:dyDescent="0.2">
      <c r="A37" s="212"/>
      <c r="B37" s="212"/>
      <c r="C37" s="71" t="s">
        <v>54</v>
      </c>
      <c r="D37" s="144" t="s">
        <v>70</v>
      </c>
      <c r="E37" s="79"/>
      <c r="F37" s="80"/>
      <c r="G37" s="447"/>
      <c r="H37" s="86"/>
    </row>
    <row r="38" spans="1:8" s="300" customFormat="1" ht="11.25" x14ac:dyDescent="0.2">
      <c r="A38" s="212"/>
      <c r="B38" s="212"/>
      <c r="C38" s="71"/>
      <c r="E38" s="144" t="s">
        <v>0</v>
      </c>
      <c r="F38" s="80">
        <v>94.8</v>
      </c>
      <c r="G38" s="447">
        <v>0</v>
      </c>
      <c r="H38" s="86">
        <f>+F38*G38</f>
        <v>0</v>
      </c>
    </row>
    <row r="39" spans="1:8" s="300" customFormat="1" ht="11.25" x14ac:dyDescent="0.2">
      <c r="A39" s="212"/>
      <c r="B39" s="212"/>
      <c r="C39" s="71"/>
      <c r="D39" s="144"/>
      <c r="E39" s="79"/>
      <c r="F39" s="80"/>
      <c r="G39" s="447"/>
      <c r="H39" s="86"/>
    </row>
    <row r="40" spans="1:8" s="300" customFormat="1" ht="33.75" x14ac:dyDescent="0.2">
      <c r="A40" s="212"/>
      <c r="B40" s="212"/>
      <c r="C40" s="71" t="s">
        <v>55</v>
      </c>
      <c r="D40" s="144" t="s">
        <v>83</v>
      </c>
      <c r="E40" s="79"/>
      <c r="F40" s="80"/>
      <c r="G40" s="447"/>
      <c r="H40" s="86"/>
    </row>
    <row r="41" spans="1:8" s="300" customFormat="1" ht="11.25" x14ac:dyDescent="0.2">
      <c r="A41" s="212"/>
      <c r="B41" s="212"/>
      <c r="C41" s="71"/>
      <c r="E41" s="144" t="s">
        <v>0</v>
      </c>
      <c r="F41" s="80">
        <v>21.9</v>
      </c>
      <c r="G41" s="447">
        <v>0</v>
      </c>
      <c r="H41" s="86">
        <f>+F41*G41</f>
        <v>0</v>
      </c>
    </row>
    <row r="42" spans="1:8" s="300" customFormat="1" ht="11.25" x14ac:dyDescent="0.2">
      <c r="A42" s="212"/>
      <c r="B42" s="212"/>
      <c r="C42" s="71"/>
      <c r="D42" s="144"/>
      <c r="E42" s="79"/>
      <c r="F42" s="80"/>
      <c r="G42" s="447"/>
      <c r="H42" s="86"/>
    </row>
    <row r="43" spans="1:8" s="300" customFormat="1" ht="45" x14ac:dyDescent="0.2">
      <c r="A43" s="212"/>
      <c r="B43" s="212"/>
      <c r="C43" s="71" t="s">
        <v>56</v>
      </c>
      <c r="D43" s="144" t="s">
        <v>72</v>
      </c>
      <c r="E43" s="79"/>
      <c r="F43" s="80"/>
      <c r="G43" s="447"/>
      <c r="H43" s="86"/>
    </row>
    <row r="44" spans="1:8" s="300" customFormat="1" ht="11.25" x14ac:dyDescent="0.2">
      <c r="A44" s="212"/>
      <c r="B44" s="212"/>
      <c r="C44" s="71"/>
      <c r="E44" s="144" t="s">
        <v>0</v>
      </c>
      <c r="F44" s="80">
        <v>406.2</v>
      </c>
      <c r="G44" s="447">
        <v>0</v>
      </c>
      <c r="H44" s="86">
        <f>+F44*G44</f>
        <v>0</v>
      </c>
    </row>
    <row r="45" spans="1:8" s="300" customFormat="1" ht="11.25" x14ac:dyDescent="0.2">
      <c r="A45" s="212"/>
      <c r="B45" s="212"/>
      <c r="C45" s="71"/>
      <c r="D45" s="144"/>
      <c r="E45" s="79"/>
      <c r="F45" s="80"/>
      <c r="G45" s="447"/>
      <c r="H45" s="86"/>
    </row>
    <row r="46" spans="1:8" s="300" customFormat="1" ht="33.75" x14ac:dyDescent="0.2">
      <c r="A46" s="212"/>
      <c r="B46" s="212"/>
      <c r="C46" s="71" t="s">
        <v>58</v>
      </c>
      <c r="D46" s="144" t="s">
        <v>87</v>
      </c>
      <c r="E46" s="79"/>
      <c r="F46" s="80"/>
      <c r="G46" s="447"/>
      <c r="H46" s="86"/>
    </row>
    <row r="47" spans="1:8" s="300" customFormat="1" ht="11.25" x14ac:dyDescent="0.2">
      <c r="A47" s="212"/>
      <c r="B47" s="212"/>
      <c r="C47" s="71"/>
      <c r="E47" s="144" t="s">
        <v>0</v>
      </c>
      <c r="F47" s="80">
        <v>700</v>
      </c>
      <c r="G47" s="447">
        <v>0</v>
      </c>
      <c r="H47" s="86">
        <f>+F47*G47</f>
        <v>0</v>
      </c>
    </row>
    <row r="48" spans="1:8" s="300" customFormat="1" ht="11.25" x14ac:dyDescent="0.2">
      <c r="A48" s="212"/>
      <c r="B48" s="212"/>
      <c r="C48" s="71"/>
      <c r="D48" s="144"/>
      <c r="E48" s="79"/>
      <c r="F48" s="80"/>
      <c r="G48" s="447"/>
      <c r="H48" s="86"/>
    </row>
    <row r="49" spans="1:8" s="300" customFormat="1" ht="22.5" x14ac:dyDescent="0.2">
      <c r="A49" s="212"/>
      <c r="B49" s="212"/>
      <c r="C49" s="71" t="s">
        <v>59</v>
      </c>
      <c r="D49" s="144" t="s">
        <v>804</v>
      </c>
      <c r="E49" s="79"/>
      <c r="F49" s="80"/>
      <c r="G49" s="447"/>
      <c r="H49" s="86"/>
    </row>
    <row r="50" spans="1:8" s="300" customFormat="1" ht="11.25" x14ac:dyDescent="0.2">
      <c r="A50" s="212"/>
      <c r="B50" s="212"/>
      <c r="C50" s="71"/>
      <c r="E50" s="144" t="s">
        <v>0</v>
      </c>
      <c r="F50" s="80">
        <v>11.3</v>
      </c>
      <c r="G50" s="447">
        <v>0</v>
      </c>
      <c r="H50" s="86">
        <f>+F50*G50</f>
        <v>0</v>
      </c>
    </row>
    <row r="51" spans="1:8" s="300" customFormat="1" ht="11.25" x14ac:dyDescent="0.2">
      <c r="A51" s="212"/>
      <c r="B51" s="212"/>
      <c r="C51" s="71"/>
      <c r="D51" s="144"/>
      <c r="E51" s="79"/>
      <c r="F51" s="80"/>
      <c r="G51" s="447"/>
      <c r="H51" s="86"/>
    </row>
    <row r="52" spans="1:8" s="300" customFormat="1" ht="33.75" x14ac:dyDescent="0.2">
      <c r="A52" s="212"/>
      <c r="B52" s="212"/>
      <c r="C52" s="71" t="s">
        <v>67</v>
      </c>
      <c r="D52" s="144" t="s">
        <v>84</v>
      </c>
      <c r="E52" s="79"/>
      <c r="F52" s="80"/>
      <c r="G52" s="447"/>
      <c r="H52" s="86"/>
    </row>
    <row r="53" spans="1:8" s="300" customFormat="1" ht="11.25" x14ac:dyDescent="0.2">
      <c r="A53" s="212"/>
      <c r="B53" s="212"/>
      <c r="C53" s="71"/>
      <c r="E53" s="144" t="s">
        <v>0</v>
      </c>
      <c r="F53" s="80">
        <v>284.3</v>
      </c>
      <c r="G53" s="447">
        <v>0</v>
      </c>
      <c r="H53" s="86">
        <f>+F53*G53</f>
        <v>0</v>
      </c>
    </row>
    <row r="54" spans="1:8" s="300" customFormat="1" ht="11.25" x14ac:dyDescent="0.2">
      <c r="A54" s="212"/>
      <c r="B54" s="212"/>
      <c r="C54" s="71"/>
      <c r="D54" s="144"/>
      <c r="F54" s="80"/>
      <c r="G54" s="447"/>
      <c r="H54" s="86"/>
    </row>
    <row r="55" spans="1:8" s="300" customFormat="1" ht="33.75" x14ac:dyDescent="0.2">
      <c r="A55" s="212"/>
      <c r="B55" s="212"/>
      <c r="C55" s="71" t="s">
        <v>50</v>
      </c>
      <c r="D55" s="144" t="s">
        <v>88</v>
      </c>
      <c r="E55" s="79"/>
      <c r="F55" s="80"/>
      <c r="G55" s="447"/>
      <c r="H55" s="86"/>
    </row>
    <row r="56" spans="1:8" s="300" customFormat="1" ht="11.25" x14ac:dyDescent="0.2">
      <c r="A56" s="212"/>
      <c r="B56" s="212"/>
      <c r="C56" s="71"/>
      <c r="E56" s="144" t="s">
        <v>0</v>
      </c>
      <c r="F56" s="80">
        <v>85.6</v>
      </c>
      <c r="G56" s="447">
        <v>0</v>
      </c>
      <c r="H56" s="86">
        <f>+F56*G56</f>
        <v>0</v>
      </c>
    </row>
    <row r="57" spans="1:8" s="300" customFormat="1" ht="11.25" x14ac:dyDescent="0.2">
      <c r="A57" s="212"/>
      <c r="B57" s="212"/>
      <c r="C57" s="71"/>
      <c r="D57" s="144"/>
      <c r="E57" s="79"/>
      <c r="F57" s="80"/>
      <c r="G57" s="447"/>
      <c r="H57" s="86"/>
    </row>
    <row r="58" spans="1:8" s="300" customFormat="1" ht="33.75" x14ac:dyDescent="0.2">
      <c r="A58" s="212"/>
      <c r="B58" s="212"/>
      <c r="C58" s="71" t="s">
        <v>25</v>
      </c>
      <c r="D58" s="144" t="s">
        <v>92</v>
      </c>
      <c r="E58" s="79"/>
      <c r="F58" s="80"/>
      <c r="G58" s="447"/>
      <c r="H58" s="86"/>
    </row>
    <row r="59" spans="1:8" s="300" customFormat="1" ht="11.25" x14ac:dyDescent="0.2">
      <c r="A59" s="212"/>
      <c r="B59" s="212"/>
      <c r="C59" s="71"/>
      <c r="E59" s="144" t="s">
        <v>0</v>
      </c>
      <c r="F59" s="80">
        <v>55.1</v>
      </c>
      <c r="G59" s="447">
        <v>0</v>
      </c>
      <c r="H59" s="86">
        <f>+F59*G59</f>
        <v>0</v>
      </c>
    </row>
    <row r="60" spans="1:8" s="300" customFormat="1" ht="11.25" x14ac:dyDescent="0.2">
      <c r="A60" s="212"/>
      <c r="B60" s="212"/>
      <c r="C60" s="71"/>
      <c r="D60" s="144"/>
      <c r="E60" s="79"/>
      <c r="F60" s="80"/>
      <c r="G60" s="447"/>
      <c r="H60" s="86"/>
    </row>
    <row r="61" spans="1:8" s="300" customFormat="1" ht="22.5" x14ac:dyDescent="0.2">
      <c r="A61" s="212"/>
      <c r="B61" s="212"/>
      <c r="C61" s="71" t="s">
        <v>26</v>
      </c>
      <c r="D61" s="144" t="s">
        <v>73</v>
      </c>
      <c r="E61" s="79"/>
      <c r="F61" s="80"/>
      <c r="G61" s="447"/>
      <c r="H61" s="86"/>
    </row>
    <row r="62" spans="1:8" s="300" customFormat="1" ht="11.25" x14ac:dyDescent="0.2">
      <c r="A62" s="212"/>
      <c r="B62" s="212"/>
      <c r="C62" s="71"/>
      <c r="E62" s="144" t="s">
        <v>0</v>
      </c>
      <c r="F62" s="80">
        <v>94.8</v>
      </c>
      <c r="G62" s="447">
        <v>0</v>
      </c>
      <c r="H62" s="86">
        <f>+F62*G62</f>
        <v>0</v>
      </c>
    </row>
    <row r="63" spans="1:8" s="300" customFormat="1" ht="11.25" x14ac:dyDescent="0.2">
      <c r="A63" s="212"/>
      <c r="B63" s="212"/>
      <c r="C63" s="71"/>
      <c r="D63" s="144"/>
      <c r="E63" s="79"/>
      <c r="F63" s="80"/>
      <c r="G63" s="447"/>
      <c r="H63" s="86"/>
    </row>
    <row r="64" spans="1:8" s="300" customFormat="1" ht="22.5" x14ac:dyDescent="0.2">
      <c r="A64" s="212"/>
      <c r="B64" s="212"/>
      <c r="C64" s="71" t="s">
        <v>32</v>
      </c>
      <c r="D64" s="144" t="s">
        <v>74</v>
      </c>
      <c r="E64" s="79"/>
      <c r="F64" s="80"/>
      <c r="G64" s="447"/>
      <c r="H64" s="86"/>
    </row>
    <row r="65" spans="1:8" s="300" customFormat="1" ht="11.25" x14ac:dyDescent="0.2">
      <c r="A65" s="212"/>
      <c r="B65" s="212"/>
      <c r="C65" s="71"/>
      <c r="E65" s="144" t="s">
        <v>0</v>
      </c>
      <c r="F65" s="80">
        <v>11.3</v>
      </c>
      <c r="G65" s="447">
        <v>0</v>
      </c>
      <c r="H65" s="86">
        <f>+F65*G65</f>
        <v>0</v>
      </c>
    </row>
    <row r="66" spans="1:8" s="300" customFormat="1" ht="11.25" x14ac:dyDescent="0.2">
      <c r="A66" s="212"/>
      <c r="B66" s="212"/>
      <c r="C66" s="71"/>
      <c r="D66" s="144"/>
      <c r="E66" s="79"/>
      <c r="F66" s="80"/>
      <c r="G66" s="447"/>
      <c r="H66" s="86"/>
    </row>
    <row r="67" spans="1:8" s="300" customFormat="1" ht="22.5" x14ac:dyDescent="0.2">
      <c r="A67" s="212"/>
      <c r="B67" s="212"/>
      <c r="C67" s="71" t="s">
        <v>33</v>
      </c>
      <c r="D67" s="144" t="s">
        <v>75</v>
      </c>
      <c r="E67" s="79"/>
      <c r="F67" s="80"/>
      <c r="G67" s="447"/>
      <c r="H67" s="86"/>
    </row>
    <row r="68" spans="1:8" s="300" customFormat="1" ht="11.25" x14ac:dyDescent="0.2">
      <c r="A68" s="212"/>
      <c r="B68" s="212"/>
      <c r="C68" s="71"/>
      <c r="D68" s="144"/>
      <c r="E68" s="144" t="s">
        <v>0</v>
      </c>
      <c r="F68" s="80">
        <v>49.4</v>
      </c>
      <c r="G68" s="447">
        <v>0</v>
      </c>
      <c r="H68" s="86">
        <f>+F68*G68</f>
        <v>0</v>
      </c>
    </row>
    <row r="69" spans="1:8" s="300" customFormat="1" ht="11.25" x14ac:dyDescent="0.2">
      <c r="A69" s="212"/>
      <c r="B69" s="212"/>
      <c r="C69" s="71"/>
      <c r="D69" s="144"/>
      <c r="E69" s="79"/>
      <c r="F69" s="80"/>
      <c r="G69" s="447"/>
      <c r="H69" s="86"/>
    </row>
    <row r="70" spans="1:8" s="300" customFormat="1" ht="22.5" x14ac:dyDescent="0.2">
      <c r="A70" s="212"/>
      <c r="B70" s="212"/>
      <c r="C70" s="71" t="s">
        <v>34</v>
      </c>
      <c r="D70" s="144" t="s">
        <v>76</v>
      </c>
      <c r="E70" s="79"/>
      <c r="F70" s="80"/>
      <c r="G70" s="447"/>
      <c r="H70" s="86"/>
    </row>
    <row r="71" spans="1:8" s="300" customFormat="1" ht="11.25" x14ac:dyDescent="0.2">
      <c r="A71" s="212"/>
      <c r="B71" s="212"/>
      <c r="C71" s="71"/>
      <c r="D71" s="144"/>
      <c r="E71" s="144" t="s">
        <v>0</v>
      </c>
      <c r="F71" s="80">
        <v>21.1</v>
      </c>
      <c r="G71" s="447">
        <v>0</v>
      </c>
      <c r="H71" s="86">
        <f>+F71*G71</f>
        <v>0</v>
      </c>
    </row>
    <row r="72" spans="1:8" s="300" customFormat="1" ht="11.25" x14ac:dyDescent="0.2">
      <c r="A72" s="212"/>
      <c r="B72" s="212"/>
      <c r="C72" s="71"/>
      <c r="D72" s="144"/>
      <c r="E72" s="79"/>
      <c r="F72" s="80"/>
      <c r="G72" s="447"/>
      <c r="H72" s="86"/>
    </row>
    <row r="73" spans="1:8" s="300" customFormat="1" ht="33.75" x14ac:dyDescent="0.2">
      <c r="A73" s="212"/>
      <c r="B73" s="212"/>
      <c r="C73" s="71" t="s">
        <v>35</v>
      </c>
      <c r="D73" s="144" t="s">
        <v>805</v>
      </c>
      <c r="E73" s="79"/>
      <c r="F73" s="80"/>
      <c r="G73" s="447"/>
      <c r="H73" s="86"/>
    </row>
    <row r="74" spans="1:8" s="300" customFormat="1" ht="11.25" x14ac:dyDescent="0.2">
      <c r="A74" s="212"/>
      <c r="B74" s="212"/>
      <c r="C74" s="71"/>
      <c r="D74" s="144"/>
      <c r="E74" s="144" t="s">
        <v>24</v>
      </c>
      <c r="F74" s="80">
        <v>1</v>
      </c>
      <c r="G74" s="447">
        <v>0</v>
      </c>
      <c r="H74" s="86">
        <f>+F74*G74</f>
        <v>0</v>
      </c>
    </row>
    <row r="75" spans="1:8" s="300" customFormat="1" ht="11.25" x14ac:dyDescent="0.2">
      <c r="A75" s="212"/>
      <c r="B75" s="212"/>
      <c r="C75" s="71"/>
      <c r="D75" s="144"/>
      <c r="E75" s="79"/>
      <c r="F75" s="80"/>
      <c r="G75" s="447"/>
      <c r="H75" s="86"/>
    </row>
    <row r="76" spans="1:8" s="300" customFormat="1" ht="22.5" x14ac:dyDescent="0.2">
      <c r="A76" s="212"/>
      <c r="B76" s="212"/>
      <c r="C76" s="71" t="s">
        <v>36</v>
      </c>
      <c r="D76" s="144" t="s">
        <v>89</v>
      </c>
      <c r="E76" s="79"/>
      <c r="F76" s="80"/>
      <c r="G76" s="447"/>
      <c r="H76" s="86"/>
    </row>
    <row r="77" spans="1:8" s="300" customFormat="1" ht="11.25" x14ac:dyDescent="0.2">
      <c r="A77" s="212"/>
      <c r="B77" s="212"/>
      <c r="C77" s="71"/>
      <c r="D77" s="144"/>
      <c r="E77" s="144" t="s">
        <v>6</v>
      </c>
      <c r="F77" s="80">
        <v>4</v>
      </c>
      <c r="G77" s="447">
        <v>0</v>
      </c>
      <c r="H77" s="86">
        <f>+F77*G77</f>
        <v>0</v>
      </c>
    </row>
    <row r="78" spans="1:8" s="300" customFormat="1" ht="11.25" x14ac:dyDescent="0.2">
      <c r="A78" s="212"/>
      <c r="B78" s="212"/>
      <c r="C78" s="71"/>
      <c r="D78" s="144"/>
      <c r="E78" s="79"/>
      <c r="F78" s="80"/>
      <c r="G78" s="447"/>
      <c r="H78" s="86"/>
    </row>
    <row r="79" spans="1:8" s="300" customFormat="1" ht="33.75" x14ac:dyDescent="0.2">
      <c r="A79" s="212"/>
      <c r="B79" s="212"/>
      <c r="C79" s="71" t="s">
        <v>37</v>
      </c>
      <c r="D79" s="144" t="s">
        <v>131</v>
      </c>
      <c r="E79" s="79"/>
      <c r="F79" s="80"/>
      <c r="G79" s="447"/>
      <c r="H79" s="86"/>
    </row>
    <row r="80" spans="1:8" s="300" customFormat="1" ht="11.25" x14ac:dyDescent="0.2">
      <c r="A80" s="212"/>
      <c r="B80" s="212"/>
      <c r="C80" s="71"/>
      <c r="D80" s="144"/>
      <c r="E80" s="144" t="s">
        <v>6</v>
      </c>
      <c r="F80" s="80">
        <v>3</v>
      </c>
      <c r="G80" s="447">
        <v>0</v>
      </c>
      <c r="H80" s="86">
        <f>+F80*G80</f>
        <v>0</v>
      </c>
    </row>
    <row r="81" spans="1:8" s="300" customFormat="1" ht="11.25" x14ac:dyDescent="0.2">
      <c r="A81" s="212"/>
      <c r="B81" s="212"/>
      <c r="C81" s="71"/>
      <c r="D81" s="144"/>
      <c r="E81" s="79"/>
      <c r="F81" s="80"/>
      <c r="G81" s="447"/>
      <c r="H81" s="86"/>
    </row>
    <row r="82" spans="1:8" s="300" customFormat="1" ht="33.75" x14ac:dyDescent="0.2">
      <c r="A82" s="212"/>
      <c r="B82" s="212"/>
      <c r="C82" s="71" t="s">
        <v>60</v>
      </c>
      <c r="D82" s="144" t="s">
        <v>603</v>
      </c>
      <c r="E82" s="79"/>
      <c r="F82" s="80"/>
      <c r="G82" s="447"/>
      <c r="H82" s="86"/>
    </row>
    <row r="83" spans="1:8" s="300" customFormat="1" ht="11.25" x14ac:dyDescent="0.2">
      <c r="A83" s="212"/>
      <c r="B83" s="212"/>
      <c r="C83" s="71"/>
      <c r="D83" s="144"/>
      <c r="E83" s="144" t="s">
        <v>6</v>
      </c>
      <c r="F83" s="80">
        <v>1</v>
      </c>
      <c r="G83" s="447">
        <v>0</v>
      </c>
      <c r="H83" s="86">
        <f>+F83*G83</f>
        <v>0</v>
      </c>
    </row>
    <row r="84" spans="1:8" s="300" customFormat="1" ht="11.25" x14ac:dyDescent="0.2">
      <c r="A84" s="212"/>
      <c r="B84" s="212"/>
      <c r="C84" s="71"/>
      <c r="D84" s="144"/>
      <c r="E84" s="79"/>
      <c r="F84" s="80"/>
      <c r="G84" s="447"/>
      <c r="H84" s="86"/>
    </row>
    <row r="85" spans="1:8" s="300" customFormat="1" ht="33.75" x14ac:dyDescent="0.2">
      <c r="A85" s="212"/>
      <c r="B85" s="212"/>
      <c r="C85" s="71" t="s">
        <v>61</v>
      </c>
      <c r="D85" s="144" t="s">
        <v>813</v>
      </c>
      <c r="E85" s="79"/>
      <c r="F85" s="80"/>
      <c r="G85" s="447"/>
      <c r="H85" s="86"/>
    </row>
    <row r="86" spans="1:8" s="300" customFormat="1" ht="11.25" x14ac:dyDescent="0.2">
      <c r="A86" s="212"/>
      <c r="B86" s="212"/>
      <c r="C86" s="71"/>
      <c r="D86" s="144"/>
      <c r="E86" s="144" t="s">
        <v>6</v>
      </c>
      <c r="F86" s="80">
        <v>1</v>
      </c>
      <c r="G86" s="447">
        <v>0</v>
      </c>
      <c r="H86" s="86">
        <f>+F86*G86</f>
        <v>0</v>
      </c>
    </row>
    <row r="87" spans="1:8" s="300" customFormat="1" ht="11.25" x14ac:dyDescent="0.2">
      <c r="A87" s="212"/>
      <c r="B87" s="212"/>
      <c r="C87" s="71"/>
      <c r="D87" s="144"/>
      <c r="E87" s="79"/>
      <c r="F87" s="80"/>
      <c r="G87" s="447"/>
      <c r="H87" s="86"/>
    </row>
    <row r="88" spans="1:8" s="300" customFormat="1" ht="22.5" x14ac:dyDescent="0.2">
      <c r="A88" s="212"/>
      <c r="B88" s="212"/>
      <c r="C88" s="71" t="s">
        <v>62</v>
      </c>
      <c r="D88" s="144" t="s">
        <v>132</v>
      </c>
      <c r="E88" s="79"/>
      <c r="F88" s="80"/>
      <c r="G88" s="447"/>
      <c r="H88" s="86"/>
    </row>
    <row r="89" spans="1:8" s="300" customFormat="1" ht="11.25" x14ac:dyDescent="0.2">
      <c r="A89" s="212"/>
      <c r="B89" s="212"/>
      <c r="C89" s="71"/>
      <c r="D89" s="144"/>
      <c r="E89" s="144" t="s">
        <v>24</v>
      </c>
      <c r="F89" s="80">
        <v>8</v>
      </c>
      <c r="G89" s="447">
        <v>0</v>
      </c>
      <c r="H89" s="86">
        <f>+F89*G89</f>
        <v>0</v>
      </c>
    </row>
    <row r="90" spans="1:8" s="300" customFormat="1" ht="11.25" x14ac:dyDescent="0.2">
      <c r="A90" s="212"/>
      <c r="B90" s="212"/>
      <c r="C90" s="71"/>
      <c r="D90" s="144"/>
      <c r="E90" s="79"/>
      <c r="F90" s="80"/>
      <c r="G90" s="447"/>
      <c r="H90" s="86"/>
    </row>
    <row r="91" spans="1:8" s="300" customFormat="1" ht="33.75" x14ac:dyDescent="0.2">
      <c r="A91" s="212"/>
      <c r="B91" s="212"/>
      <c r="C91" s="71" t="s">
        <v>63</v>
      </c>
      <c r="D91" s="144" t="s">
        <v>133</v>
      </c>
      <c r="E91" s="79"/>
      <c r="F91" s="80"/>
      <c r="G91" s="447"/>
      <c r="H91" s="86"/>
    </row>
    <row r="92" spans="1:8" s="300" customFormat="1" ht="11.25" x14ac:dyDescent="0.2">
      <c r="A92" s="212"/>
      <c r="B92" s="212"/>
      <c r="C92" s="71"/>
      <c r="D92" s="144"/>
      <c r="E92" s="144" t="s">
        <v>24</v>
      </c>
      <c r="F92" s="80">
        <v>4</v>
      </c>
      <c r="G92" s="447">
        <v>0</v>
      </c>
      <c r="H92" s="86">
        <f>+F92*G92</f>
        <v>0</v>
      </c>
    </row>
    <row r="93" spans="1:8" s="300" customFormat="1" ht="11.25" x14ac:dyDescent="0.2">
      <c r="A93" s="212"/>
      <c r="B93" s="212"/>
      <c r="C93" s="71"/>
      <c r="D93" s="144"/>
      <c r="E93" s="79"/>
      <c r="F93" s="80"/>
      <c r="G93" s="447"/>
      <c r="H93" s="86"/>
    </row>
    <row r="94" spans="1:8" s="300" customFormat="1" ht="22.5" x14ac:dyDescent="0.2">
      <c r="A94" s="212"/>
      <c r="B94" s="212"/>
      <c r="C94" s="71" t="s">
        <v>64</v>
      </c>
      <c r="D94" s="144" t="s">
        <v>134</v>
      </c>
      <c r="E94" s="79"/>
      <c r="F94" s="80"/>
      <c r="G94" s="447"/>
      <c r="H94" s="86"/>
    </row>
    <row r="95" spans="1:8" s="300" customFormat="1" ht="11.25" x14ac:dyDescent="0.2">
      <c r="A95" s="212"/>
      <c r="B95" s="212"/>
      <c r="C95" s="71"/>
      <c r="D95" s="144"/>
      <c r="E95" s="144" t="s">
        <v>6</v>
      </c>
      <c r="F95" s="80">
        <v>7</v>
      </c>
      <c r="G95" s="447">
        <v>0</v>
      </c>
      <c r="H95" s="86">
        <f>+F95*G95</f>
        <v>0</v>
      </c>
    </row>
    <row r="96" spans="1:8" s="300" customFormat="1" ht="11.25" x14ac:dyDescent="0.2">
      <c r="A96" s="212"/>
      <c r="B96" s="212"/>
      <c r="C96" s="71"/>
      <c r="D96" s="144"/>
      <c r="E96" s="79"/>
      <c r="F96" s="80"/>
      <c r="G96" s="447"/>
      <c r="H96" s="86"/>
    </row>
    <row r="97" spans="1:8" s="300" customFormat="1" ht="33.75" x14ac:dyDescent="0.2">
      <c r="A97" s="212"/>
      <c r="B97" s="212"/>
      <c r="C97" s="71" t="s">
        <v>65</v>
      </c>
      <c r="D97" s="144" t="s">
        <v>77</v>
      </c>
      <c r="E97" s="79"/>
      <c r="F97" s="80"/>
      <c r="G97" s="447"/>
      <c r="H97" s="86"/>
    </row>
    <row r="98" spans="1:8" s="300" customFormat="1" ht="11.25" x14ac:dyDescent="0.2">
      <c r="A98" s="212"/>
      <c r="B98" s="212"/>
      <c r="C98" s="71"/>
      <c r="D98" s="144"/>
      <c r="E98" s="144" t="s">
        <v>0</v>
      </c>
      <c r="F98" s="80">
        <v>15.8</v>
      </c>
      <c r="G98" s="447">
        <v>0</v>
      </c>
      <c r="H98" s="86">
        <f>+F98*G98</f>
        <v>0</v>
      </c>
    </row>
    <row r="99" spans="1:8" s="300" customFormat="1" ht="11.25" x14ac:dyDescent="0.2">
      <c r="A99" s="212"/>
      <c r="B99" s="212"/>
      <c r="C99" s="71"/>
      <c r="D99" s="144"/>
      <c r="E99" s="79"/>
      <c r="F99" s="80"/>
      <c r="G99" s="447"/>
      <c r="H99" s="86"/>
    </row>
    <row r="100" spans="1:8" s="300" customFormat="1" ht="33.75" x14ac:dyDescent="0.2">
      <c r="A100" s="212"/>
      <c r="B100" s="212"/>
      <c r="C100" s="71" t="s">
        <v>66</v>
      </c>
      <c r="D100" s="144" t="s">
        <v>135</v>
      </c>
      <c r="E100" s="79"/>
      <c r="F100" s="80"/>
      <c r="G100" s="447"/>
      <c r="H100" s="86"/>
    </row>
    <row r="101" spans="1:8" s="300" customFormat="1" ht="11.25" x14ac:dyDescent="0.2">
      <c r="A101" s="212"/>
      <c r="B101" s="212"/>
      <c r="C101" s="71"/>
      <c r="D101" s="144"/>
      <c r="E101" s="144" t="s">
        <v>6</v>
      </c>
      <c r="F101" s="80">
        <v>10</v>
      </c>
      <c r="G101" s="447">
        <v>0</v>
      </c>
      <c r="H101" s="86">
        <f>+F101*G101</f>
        <v>0</v>
      </c>
    </row>
    <row r="102" spans="1:8" s="300" customFormat="1" ht="11.25" x14ac:dyDescent="0.2">
      <c r="A102" s="212"/>
      <c r="B102" s="212"/>
      <c r="C102" s="71"/>
      <c r="D102" s="144"/>
      <c r="E102" s="79"/>
      <c r="F102" s="80"/>
      <c r="G102" s="447"/>
      <c r="H102" s="86"/>
    </row>
    <row r="103" spans="1:8" s="300" customFormat="1" ht="22.5" x14ac:dyDescent="0.2">
      <c r="A103" s="212"/>
      <c r="B103" s="212"/>
      <c r="C103" s="71" t="s">
        <v>68</v>
      </c>
      <c r="D103" s="144" t="s">
        <v>136</v>
      </c>
      <c r="E103" s="79"/>
      <c r="F103" s="80"/>
      <c r="G103" s="447"/>
      <c r="H103" s="86"/>
    </row>
    <row r="104" spans="1:8" s="300" customFormat="1" ht="11.25" x14ac:dyDescent="0.2">
      <c r="A104" s="212"/>
      <c r="B104" s="212"/>
      <c r="C104" s="71"/>
      <c r="D104" s="144"/>
      <c r="E104" s="144" t="s">
        <v>6</v>
      </c>
      <c r="F104" s="80">
        <v>6</v>
      </c>
      <c r="G104" s="447">
        <v>0</v>
      </c>
      <c r="H104" s="86">
        <f>+F104*G104</f>
        <v>0</v>
      </c>
    </row>
    <row r="105" spans="1:8" s="300" customFormat="1" ht="11.25" x14ac:dyDescent="0.2">
      <c r="A105" s="212"/>
      <c r="B105" s="212"/>
      <c r="C105" s="71"/>
      <c r="D105" s="144"/>
      <c r="E105" s="79"/>
      <c r="F105" s="80"/>
      <c r="G105" s="447"/>
      <c r="H105" s="86"/>
    </row>
    <row r="106" spans="1:8" s="300" customFormat="1" ht="33.75" x14ac:dyDescent="0.2">
      <c r="A106" s="212"/>
      <c r="B106" s="212"/>
      <c r="C106" s="71" t="s">
        <v>69</v>
      </c>
      <c r="D106" s="144" t="s">
        <v>78</v>
      </c>
      <c r="E106" s="79"/>
      <c r="F106" s="80"/>
      <c r="G106" s="447"/>
      <c r="H106" s="86"/>
    </row>
    <row r="107" spans="1:8" s="300" customFormat="1" ht="11.25" x14ac:dyDescent="0.2">
      <c r="A107" s="212"/>
      <c r="B107" s="212"/>
      <c r="C107" s="71"/>
      <c r="D107" s="144"/>
      <c r="E107" s="144" t="s">
        <v>24</v>
      </c>
      <c r="F107" s="80">
        <v>1</v>
      </c>
      <c r="G107" s="447">
        <v>0</v>
      </c>
      <c r="H107" s="86">
        <f>+F107*G107</f>
        <v>0</v>
      </c>
    </row>
    <row r="108" spans="1:8" s="300" customFormat="1" ht="11.25" x14ac:dyDescent="0.2">
      <c r="A108" s="212"/>
      <c r="B108" s="212"/>
      <c r="C108" s="71"/>
      <c r="D108" s="144"/>
      <c r="E108" s="79"/>
      <c r="F108" s="80"/>
      <c r="G108" s="447"/>
      <c r="H108" s="86"/>
    </row>
    <row r="109" spans="1:8" s="300" customFormat="1" ht="33.75" x14ac:dyDescent="0.2">
      <c r="A109" s="212"/>
      <c r="B109" s="212"/>
      <c r="C109" s="71" t="s">
        <v>79</v>
      </c>
      <c r="D109" s="144" t="s">
        <v>57</v>
      </c>
      <c r="E109" s="79"/>
      <c r="F109" s="80"/>
      <c r="G109" s="447"/>
      <c r="H109" s="86"/>
    </row>
    <row r="110" spans="1:8" s="300" customFormat="1" ht="11.25" x14ac:dyDescent="0.2">
      <c r="A110" s="212"/>
      <c r="B110" s="212"/>
      <c r="C110" s="71"/>
      <c r="D110" s="144"/>
      <c r="E110" s="144" t="s">
        <v>24</v>
      </c>
      <c r="F110" s="80">
        <v>4</v>
      </c>
      <c r="G110" s="447">
        <v>0</v>
      </c>
      <c r="H110" s="86">
        <f>+F110*G110</f>
        <v>0</v>
      </c>
    </row>
    <row r="111" spans="1:8" s="300" customFormat="1" ht="11.25" x14ac:dyDescent="0.2">
      <c r="A111" s="212"/>
      <c r="B111" s="212"/>
      <c r="C111" s="71"/>
      <c r="D111" s="144"/>
      <c r="E111" s="79"/>
      <c r="F111" s="80"/>
      <c r="G111" s="447"/>
      <c r="H111" s="86"/>
    </row>
    <row r="112" spans="1:8" s="300" customFormat="1" ht="33.75" x14ac:dyDescent="0.2">
      <c r="A112" s="212"/>
      <c r="B112" s="212"/>
      <c r="C112" s="71" t="s">
        <v>80</v>
      </c>
      <c r="D112" s="144" t="s">
        <v>90</v>
      </c>
      <c r="E112" s="79"/>
      <c r="F112" s="80"/>
      <c r="G112" s="447"/>
      <c r="H112" s="86"/>
    </row>
    <row r="113" spans="1:8" s="300" customFormat="1" ht="11.25" x14ac:dyDescent="0.2">
      <c r="A113" s="212"/>
      <c r="B113" s="212"/>
      <c r="C113" s="71"/>
      <c r="D113" s="144"/>
      <c r="E113" s="144" t="s">
        <v>2</v>
      </c>
      <c r="F113" s="80">
        <v>58.2</v>
      </c>
      <c r="G113" s="447">
        <v>0</v>
      </c>
      <c r="H113" s="86">
        <f>+F113*G113</f>
        <v>0</v>
      </c>
    </row>
    <row r="114" spans="1:8" s="300" customFormat="1" ht="11.25" x14ac:dyDescent="0.2">
      <c r="A114" s="212"/>
      <c r="B114" s="212"/>
      <c r="C114" s="71"/>
      <c r="D114" s="144"/>
      <c r="E114" s="79"/>
      <c r="F114" s="80"/>
      <c r="G114" s="447"/>
      <c r="H114" s="86"/>
    </row>
    <row r="115" spans="1:8" s="300" customFormat="1" ht="33.75" x14ac:dyDescent="0.2">
      <c r="A115" s="212"/>
      <c r="B115" s="212"/>
      <c r="C115" s="71" t="s">
        <v>81</v>
      </c>
      <c r="D115" s="144" t="s">
        <v>130</v>
      </c>
      <c r="E115" s="79"/>
      <c r="F115" s="80"/>
      <c r="G115" s="447"/>
      <c r="H115" s="86"/>
    </row>
    <row r="116" spans="1:8" s="300" customFormat="1" ht="11.25" x14ac:dyDescent="0.2">
      <c r="A116" s="212"/>
      <c r="B116" s="212"/>
      <c r="C116" s="71"/>
      <c r="D116" s="144"/>
      <c r="E116" s="144" t="s">
        <v>0</v>
      </c>
      <c r="F116" s="80">
        <v>5.2</v>
      </c>
      <c r="G116" s="447">
        <v>0</v>
      </c>
      <c r="H116" s="86">
        <f>+F116*G116</f>
        <v>0</v>
      </c>
    </row>
    <row r="117" spans="1:8" s="300" customFormat="1" ht="11.25" x14ac:dyDescent="0.2">
      <c r="A117" s="212"/>
      <c r="B117" s="212"/>
      <c r="C117" s="71"/>
      <c r="D117" s="144"/>
      <c r="E117" s="79"/>
      <c r="F117" s="80"/>
      <c r="G117" s="447"/>
      <c r="H117" s="86"/>
    </row>
    <row r="118" spans="1:8" s="300" customFormat="1" ht="22.5" x14ac:dyDescent="0.2">
      <c r="A118" s="212"/>
      <c r="B118" s="212"/>
      <c r="C118" s="71" t="s">
        <v>85</v>
      </c>
      <c r="D118" s="144" t="s">
        <v>95</v>
      </c>
      <c r="E118" s="79"/>
      <c r="F118" s="80"/>
      <c r="G118" s="447"/>
      <c r="H118" s="86"/>
    </row>
    <row r="119" spans="1:8" s="300" customFormat="1" ht="11.25" x14ac:dyDescent="0.2">
      <c r="A119" s="212"/>
      <c r="B119" s="212"/>
      <c r="C119" s="71"/>
      <c r="D119" s="144"/>
      <c r="E119" s="144" t="s">
        <v>0</v>
      </c>
      <c r="F119" s="80">
        <v>1.2</v>
      </c>
      <c r="G119" s="447">
        <v>0</v>
      </c>
      <c r="H119" s="86">
        <f>+F119*G119</f>
        <v>0</v>
      </c>
    </row>
    <row r="120" spans="1:8" s="300" customFormat="1" ht="11.25" x14ac:dyDescent="0.2">
      <c r="A120" s="212"/>
      <c r="B120" s="212"/>
      <c r="C120" s="71"/>
      <c r="D120" s="144"/>
      <c r="E120" s="79"/>
      <c r="F120" s="80"/>
      <c r="G120" s="447"/>
      <c r="H120" s="86"/>
    </row>
    <row r="121" spans="1:8" s="300" customFormat="1" ht="22.5" x14ac:dyDescent="0.2">
      <c r="A121" s="212"/>
      <c r="B121" s="212"/>
      <c r="C121" s="71" t="s">
        <v>86</v>
      </c>
      <c r="D121" s="144" t="s">
        <v>91</v>
      </c>
      <c r="E121" s="79"/>
      <c r="F121" s="80"/>
      <c r="G121" s="447"/>
      <c r="H121" s="86"/>
    </row>
    <row r="122" spans="1:8" s="300" customFormat="1" ht="11.25" x14ac:dyDescent="0.2">
      <c r="A122" s="212"/>
      <c r="B122" s="212"/>
      <c r="C122" s="71"/>
      <c r="D122" s="144"/>
      <c r="E122" s="79"/>
      <c r="F122" s="80"/>
      <c r="G122" s="447"/>
      <c r="H122" s="86"/>
    </row>
    <row r="123" spans="1:8" s="300" customFormat="1" ht="11.25" x14ac:dyDescent="0.2">
      <c r="A123" s="212"/>
      <c r="B123" s="212"/>
      <c r="C123" s="71"/>
      <c r="D123" s="144" t="s">
        <v>11</v>
      </c>
      <c r="E123" s="144" t="s">
        <v>10</v>
      </c>
      <c r="F123" s="80">
        <v>32</v>
      </c>
      <c r="G123" s="447">
        <v>0</v>
      </c>
      <c r="H123" s="86">
        <f>+F123*G123</f>
        <v>0</v>
      </c>
    </row>
    <row r="124" spans="1:8" s="300" customFormat="1" ht="11.25" x14ac:dyDescent="0.2">
      <c r="A124" s="212"/>
      <c r="B124" s="212"/>
      <c r="C124" s="71" t="s">
        <v>1</v>
      </c>
      <c r="D124" s="144"/>
      <c r="E124" s="79"/>
      <c r="F124" s="80"/>
      <c r="G124" s="447"/>
      <c r="H124" s="86"/>
    </row>
    <row r="125" spans="1:8" s="300" customFormat="1" ht="11.25" x14ac:dyDescent="0.2">
      <c r="A125" s="212"/>
      <c r="B125" s="212"/>
      <c r="C125" s="71"/>
      <c r="D125" s="144" t="s">
        <v>12</v>
      </c>
      <c r="E125" s="144" t="s">
        <v>10</v>
      </c>
      <c r="F125" s="80">
        <v>32</v>
      </c>
      <c r="G125" s="447">
        <v>0</v>
      </c>
      <c r="H125" s="86">
        <f>+F125*G125</f>
        <v>0</v>
      </c>
    </row>
    <row r="126" spans="1:8" s="300" customFormat="1" ht="11.25" x14ac:dyDescent="0.2">
      <c r="A126" s="212"/>
      <c r="B126" s="212"/>
      <c r="C126" s="71" t="s">
        <v>1</v>
      </c>
      <c r="D126" s="144"/>
      <c r="E126" s="144"/>
      <c r="F126" s="80"/>
      <c r="G126" s="447"/>
      <c r="H126" s="86"/>
    </row>
    <row r="127" spans="1:8" s="300" customFormat="1" ht="11.25" x14ac:dyDescent="0.2">
      <c r="A127" s="212"/>
      <c r="B127" s="212"/>
      <c r="C127" s="71"/>
      <c r="D127" s="144" t="s">
        <v>13</v>
      </c>
      <c r="E127" s="144" t="s">
        <v>10</v>
      </c>
      <c r="F127" s="80">
        <v>32</v>
      </c>
      <c r="G127" s="447">
        <v>0</v>
      </c>
      <c r="H127" s="86">
        <f>+F127*G127</f>
        <v>0</v>
      </c>
    </row>
    <row r="128" spans="1:8" s="300" customFormat="1" ht="11.25" x14ac:dyDescent="0.2">
      <c r="A128" s="212"/>
      <c r="B128" s="212"/>
      <c r="C128" s="71"/>
      <c r="D128" s="144"/>
      <c r="E128" s="144"/>
      <c r="F128" s="80"/>
      <c r="G128" s="447"/>
      <c r="H128" s="86"/>
    </row>
    <row r="129" spans="1:8" s="226" customFormat="1" x14ac:dyDescent="0.2">
      <c r="A129" s="64">
        <v>2</v>
      </c>
      <c r="B129" s="64"/>
      <c r="C129" s="65"/>
      <c r="D129" s="154" t="s">
        <v>604</v>
      </c>
      <c r="E129" s="67"/>
      <c r="F129" s="65"/>
      <c r="G129" s="68"/>
      <c r="H129" s="449">
        <f>SUM(H130:H149)</f>
        <v>0</v>
      </c>
    </row>
    <row r="130" spans="1:8" s="300" customFormat="1" ht="22.5" x14ac:dyDescent="0.2">
      <c r="A130" s="212"/>
      <c r="B130" s="212"/>
      <c r="C130" s="71" t="s">
        <v>147</v>
      </c>
      <c r="D130" s="144" t="s">
        <v>93</v>
      </c>
      <c r="E130" s="79"/>
      <c r="F130" s="80"/>
      <c r="G130" s="448"/>
      <c r="H130" s="86"/>
    </row>
    <row r="131" spans="1:8" s="300" customFormat="1" ht="11.25" x14ac:dyDescent="0.2">
      <c r="A131" s="212"/>
      <c r="B131" s="212"/>
      <c r="C131" s="71"/>
      <c r="D131" s="144"/>
      <c r="E131" s="144" t="s">
        <v>2</v>
      </c>
      <c r="F131" s="80">
        <v>21.2</v>
      </c>
      <c r="G131" s="448">
        <v>0</v>
      </c>
      <c r="H131" s="86">
        <f>+F131*G131</f>
        <v>0</v>
      </c>
    </row>
    <row r="132" spans="1:8" s="300" customFormat="1" ht="11.25" x14ac:dyDescent="0.2">
      <c r="A132" s="212"/>
      <c r="B132" s="212"/>
      <c r="C132" s="71"/>
      <c r="D132" s="144"/>
      <c r="E132" s="79"/>
      <c r="F132" s="80"/>
      <c r="G132" s="448"/>
      <c r="H132" s="86"/>
    </row>
    <row r="133" spans="1:8" s="300" customFormat="1" ht="22.5" x14ac:dyDescent="0.2">
      <c r="A133" s="212"/>
      <c r="B133" s="212"/>
      <c r="C133" s="71" t="s">
        <v>30</v>
      </c>
      <c r="D133" s="144" t="s">
        <v>97</v>
      </c>
      <c r="E133" s="79"/>
      <c r="F133" s="80"/>
      <c r="G133" s="448"/>
      <c r="H133" s="86"/>
    </row>
    <row r="134" spans="1:8" s="300" customFormat="1" ht="11.25" x14ac:dyDescent="0.2">
      <c r="A134" s="212"/>
      <c r="B134" s="212"/>
      <c r="C134" s="71"/>
      <c r="D134" s="144"/>
      <c r="E134" s="144" t="s">
        <v>0</v>
      </c>
      <c r="F134" s="80">
        <v>11.3</v>
      </c>
      <c r="G134" s="448">
        <v>0</v>
      </c>
      <c r="H134" s="86">
        <f>+F134*G134</f>
        <v>0</v>
      </c>
    </row>
    <row r="135" spans="1:8" s="300" customFormat="1" ht="11.25" x14ac:dyDescent="0.2">
      <c r="A135" s="212"/>
      <c r="B135" s="212"/>
      <c r="C135" s="71"/>
      <c r="D135" s="144"/>
      <c r="E135" s="79"/>
      <c r="F135" s="80"/>
      <c r="G135" s="448"/>
      <c r="H135" s="86"/>
    </row>
    <row r="136" spans="1:8" s="300" customFormat="1" ht="33.75" x14ac:dyDescent="0.2">
      <c r="A136" s="212"/>
      <c r="B136" s="212"/>
      <c r="C136" s="71" t="s">
        <v>54</v>
      </c>
      <c r="D136" s="144" t="s">
        <v>94</v>
      </c>
      <c r="E136" s="79"/>
      <c r="F136" s="80"/>
      <c r="G136" s="448"/>
      <c r="H136" s="86"/>
    </row>
    <row r="137" spans="1:8" s="300" customFormat="1" ht="11.25" x14ac:dyDescent="0.2">
      <c r="A137" s="212"/>
      <c r="B137" s="212"/>
      <c r="C137" s="71"/>
      <c r="D137" s="144"/>
      <c r="E137" s="144" t="s">
        <v>0</v>
      </c>
      <c r="F137" s="80">
        <v>79.400000000000006</v>
      </c>
      <c r="G137" s="448">
        <v>0</v>
      </c>
      <c r="H137" s="86">
        <f>+F137*G137</f>
        <v>0</v>
      </c>
    </row>
    <row r="138" spans="1:8" s="300" customFormat="1" ht="11.25" x14ac:dyDescent="0.2">
      <c r="A138" s="212"/>
      <c r="B138" s="212"/>
      <c r="C138" s="71"/>
      <c r="D138" s="144"/>
      <c r="E138" s="79"/>
      <c r="F138" s="80"/>
      <c r="G138" s="448"/>
      <c r="H138" s="86"/>
    </row>
    <row r="139" spans="1:8" s="300" customFormat="1" ht="22.5" x14ac:dyDescent="0.2">
      <c r="A139" s="212"/>
      <c r="B139" s="212"/>
      <c r="C139" s="71" t="s">
        <v>55</v>
      </c>
      <c r="D139" s="144" t="s">
        <v>38</v>
      </c>
      <c r="E139" s="79"/>
      <c r="F139" s="80"/>
      <c r="G139" s="448"/>
      <c r="H139" s="86"/>
    </row>
    <row r="140" spans="1:8" s="300" customFormat="1" ht="11.25" x14ac:dyDescent="0.2">
      <c r="A140" s="212"/>
      <c r="B140" s="212"/>
      <c r="C140" s="71"/>
      <c r="D140" s="144"/>
      <c r="E140" s="144" t="s">
        <v>0</v>
      </c>
      <c r="F140" s="80">
        <v>5.2</v>
      </c>
      <c r="G140" s="448">
        <v>0</v>
      </c>
      <c r="H140" s="86">
        <f>+F140*G140</f>
        <v>0</v>
      </c>
    </row>
    <row r="141" spans="1:8" s="300" customFormat="1" ht="11.25" x14ac:dyDescent="0.2">
      <c r="A141" s="212"/>
      <c r="B141" s="212"/>
      <c r="C141" s="71"/>
      <c r="D141" s="144"/>
      <c r="E141" s="79"/>
      <c r="F141" s="80"/>
      <c r="G141" s="448"/>
      <c r="H141" s="86"/>
    </row>
    <row r="142" spans="1:8" s="300" customFormat="1" ht="22.5" x14ac:dyDescent="0.2">
      <c r="A142" s="212"/>
      <c r="B142" s="212"/>
      <c r="C142" s="71" t="s">
        <v>56</v>
      </c>
      <c r="D142" s="144" t="s">
        <v>39</v>
      </c>
      <c r="E142" s="79"/>
      <c r="F142" s="80"/>
      <c r="G142" s="448"/>
      <c r="H142" s="86"/>
    </row>
    <row r="143" spans="1:8" s="300" customFormat="1" ht="11.25" x14ac:dyDescent="0.2">
      <c r="A143" s="212"/>
      <c r="B143" s="212"/>
      <c r="C143" s="71"/>
      <c r="D143" s="144"/>
      <c r="E143" s="144" t="s">
        <v>0</v>
      </c>
      <c r="F143" s="80">
        <v>6.5</v>
      </c>
      <c r="G143" s="448">
        <v>0</v>
      </c>
      <c r="H143" s="86">
        <f>+F143*G143</f>
        <v>0</v>
      </c>
    </row>
    <row r="144" spans="1:8" s="300" customFormat="1" ht="11.25" x14ac:dyDescent="0.2">
      <c r="A144" s="212"/>
      <c r="B144" s="212"/>
      <c r="C144" s="71"/>
      <c r="D144" s="144"/>
      <c r="E144" s="79"/>
      <c r="F144" s="80"/>
      <c r="G144" s="448"/>
      <c r="H144" s="86"/>
    </row>
    <row r="145" spans="1:8" s="300" customFormat="1" ht="22.5" x14ac:dyDescent="0.2">
      <c r="A145" s="212"/>
      <c r="B145" s="212"/>
      <c r="C145" s="71" t="s">
        <v>58</v>
      </c>
      <c r="D145" s="144" t="s">
        <v>49</v>
      </c>
      <c r="E145" s="79"/>
      <c r="F145" s="80"/>
      <c r="G145" s="448"/>
      <c r="H145" s="86"/>
    </row>
    <row r="146" spans="1:8" s="300" customFormat="1" ht="11.25" x14ac:dyDescent="0.2">
      <c r="A146" s="212"/>
      <c r="B146" s="212"/>
      <c r="C146" s="71"/>
      <c r="D146" s="144"/>
      <c r="E146" s="144" t="s">
        <v>19</v>
      </c>
      <c r="F146" s="80">
        <v>2</v>
      </c>
      <c r="G146" s="448">
        <v>0</v>
      </c>
      <c r="H146" s="86">
        <f>+F146*G146</f>
        <v>0</v>
      </c>
    </row>
    <row r="147" spans="1:8" s="300" customFormat="1" ht="11.25" x14ac:dyDescent="0.2">
      <c r="A147" s="212"/>
      <c r="B147" s="212"/>
      <c r="C147" s="71"/>
      <c r="D147" s="144"/>
      <c r="E147" s="79"/>
      <c r="F147" s="80"/>
      <c r="G147" s="448"/>
      <c r="H147" s="86"/>
    </row>
    <row r="148" spans="1:8" s="300" customFormat="1" ht="22.5" x14ac:dyDescent="0.2">
      <c r="A148" s="212"/>
      <c r="B148" s="212"/>
      <c r="C148" s="71" t="s">
        <v>59</v>
      </c>
      <c r="D148" s="144" t="s">
        <v>137</v>
      </c>
      <c r="E148" s="79"/>
      <c r="F148" s="80"/>
      <c r="G148" s="448"/>
      <c r="H148" s="86"/>
    </row>
    <row r="149" spans="1:8" s="300" customFormat="1" ht="11.25" x14ac:dyDescent="0.2">
      <c r="A149" s="212"/>
      <c r="B149" s="212"/>
      <c r="C149" s="71"/>
      <c r="D149" s="144"/>
      <c r="E149" s="144" t="s">
        <v>2</v>
      </c>
      <c r="F149" s="80">
        <v>185</v>
      </c>
      <c r="G149" s="448">
        <v>0</v>
      </c>
      <c r="H149" s="86">
        <f>+F149*G149</f>
        <v>0</v>
      </c>
    </row>
    <row r="150" spans="1:8" s="300" customFormat="1" ht="11.25" x14ac:dyDescent="0.2">
      <c r="A150" s="212"/>
      <c r="B150" s="212"/>
      <c r="C150" s="71"/>
      <c r="D150" s="144"/>
      <c r="E150" s="144"/>
      <c r="F150" s="80"/>
      <c r="G150" s="448"/>
      <c r="H150" s="86"/>
    </row>
    <row r="151" spans="1:8" s="300" customFormat="1" ht="11.25" x14ac:dyDescent="0.2">
      <c r="A151" s="212"/>
      <c r="B151" s="212"/>
      <c r="C151" s="71"/>
      <c r="D151" s="144"/>
      <c r="E151" s="79"/>
      <c r="F151" s="80"/>
      <c r="G151" s="448"/>
      <c r="H151" s="86"/>
    </row>
    <row r="152" spans="1:8" s="456" customFormat="1" x14ac:dyDescent="0.2">
      <c r="A152" s="450">
        <v>1</v>
      </c>
      <c r="B152" s="450"/>
      <c r="C152" s="451"/>
      <c r="D152" s="452" t="s">
        <v>589</v>
      </c>
      <c r="E152" s="453"/>
      <c r="F152" s="451"/>
      <c r="G152" s="454"/>
      <c r="H152" s="455"/>
    </row>
    <row r="153" spans="1:8" s="226" customFormat="1" ht="17.25" customHeight="1" x14ac:dyDescent="0.2">
      <c r="A153" s="64">
        <v>1</v>
      </c>
      <c r="B153" s="64"/>
      <c r="C153" s="65"/>
      <c r="D153" s="154" t="s">
        <v>601</v>
      </c>
      <c r="E153" s="67"/>
      <c r="F153" s="65"/>
      <c r="G153" s="68"/>
      <c r="H153" s="449">
        <f>SUM(H154:H178)</f>
        <v>0</v>
      </c>
    </row>
    <row r="154" spans="1:8" s="300" customFormat="1" ht="33.75" x14ac:dyDescent="0.2">
      <c r="A154" s="212"/>
      <c r="B154" s="212"/>
      <c r="C154" s="71" t="s">
        <v>147</v>
      </c>
      <c r="D154" s="144" t="s">
        <v>808</v>
      </c>
      <c r="E154" s="79"/>
      <c r="F154" s="80"/>
      <c r="G154" s="448"/>
      <c r="H154" s="86"/>
    </row>
    <row r="155" spans="1:8" s="300" customFormat="1" ht="11.25" x14ac:dyDescent="0.2">
      <c r="A155" s="212"/>
      <c r="B155" s="212"/>
      <c r="C155" s="71"/>
      <c r="D155" s="144"/>
      <c r="E155" s="79"/>
      <c r="F155" s="80"/>
      <c r="G155" s="448"/>
      <c r="H155" s="86"/>
    </row>
    <row r="156" spans="1:8" s="300" customFormat="1" ht="11.25" x14ac:dyDescent="0.2">
      <c r="A156" s="212"/>
      <c r="B156" s="212"/>
      <c r="C156" s="71"/>
      <c r="D156" s="144" t="s">
        <v>806</v>
      </c>
      <c r="E156" s="79"/>
      <c r="F156" s="80"/>
      <c r="G156" s="448"/>
      <c r="H156" s="86"/>
    </row>
    <row r="157" spans="1:8" s="300" customFormat="1" ht="11.25" x14ac:dyDescent="0.2">
      <c r="A157" s="212"/>
      <c r="B157" s="212"/>
      <c r="C157" s="71"/>
      <c r="D157" s="144"/>
      <c r="E157" s="144" t="s">
        <v>6</v>
      </c>
      <c r="F157" s="80">
        <v>2</v>
      </c>
      <c r="G157" s="448">
        <v>0</v>
      </c>
      <c r="H157" s="86">
        <f>+F157*G157</f>
        <v>0</v>
      </c>
    </row>
    <row r="158" spans="1:8" s="300" customFormat="1" ht="11.25" x14ac:dyDescent="0.2">
      <c r="A158" s="212"/>
      <c r="B158" s="212"/>
      <c r="C158" s="71"/>
      <c r="D158" s="144"/>
      <c r="E158" s="79"/>
      <c r="F158" s="80"/>
      <c r="G158" s="448"/>
      <c r="H158" s="86"/>
    </row>
    <row r="159" spans="1:8" s="300" customFormat="1" ht="11.25" x14ac:dyDescent="0.2">
      <c r="A159" s="212"/>
      <c r="B159" s="212"/>
      <c r="C159" s="71"/>
      <c r="D159" s="144" t="s">
        <v>807</v>
      </c>
      <c r="E159" s="79"/>
      <c r="F159" s="80"/>
      <c r="G159" s="448"/>
      <c r="H159" s="86"/>
    </row>
    <row r="160" spans="1:8" s="300" customFormat="1" ht="11.25" x14ac:dyDescent="0.2">
      <c r="A160" s="212"/>
      <c r="B160" s="212"/>
      <c r="C160" s="71"/>
      <c r="D160" s="144"/>
      <c r="E160" s="144" t="s">
        <v>6</v>
      </c>
      <c r="F160" s="80">
        <v>2</v>
      </c>
      <c r="G160" s="448">
        <v>0</v>
      </c>
      <c r="H160" s="86">
        <f>+F160*G160</f>
        <v>0</v>
      </c>
    </row>
    <row r="161" spans="1:8" s="300" customFormat="1" ht="11.25" x14ac:dyDescent="0.2">
      <c r="A161" s="212"/>
      <c r="B161" s="212"/>
      <c r="C161" s="71"/>
      <c r="D161" s="144"/>
      <c r="E161" s="79"/>
      <c r="F161" s="80"/>
      <c r="G161" s="448"/>
      <c r="H161" s="86"/>
    </row>
    <row r="162" spans="1:8" s="300" customFormat="1" ht="45" x14ac:dyDescent="0.2">
      <c r="A162" s="212"/>
      <c r="B162" s="212"/>
      <c r="C162" s="71" t="s">
        <v>30</v>
      </c>
      <c r="D162" s="144" t="s">
        <v>810</v>
      </c>
      <c r="E162" s="79"/>
      <c r="F162" s="80"/>
      <c r="G162" s="448"/>
      <c r="H162" s="86"/>
    </row>
    <row r="163" spans="1:8" s="300" customFormat="1" ht="11.25" x14ac:dyDescent="0.2">
      <c r="A163" s="212"/>
      <c r="B163" s="212"/>
      <c r="C163" s="71"/>
      <c r="D163" s="144"/>
      <c r="E163" s="144" t="s">
        <v>6</v>
      </c>
      <c r="F163" s="80">
        <v>1</v>
      </c>
      <c r="G163" s="448">
        <v>0</v>
      </c>
      <c r="H163" s="86">
        <f>+F163*G163</f>
        <v>0</v>
      </c>
    </row>
    <row r="164" spans="1:8" s="300" customFormat="1" ht="11.25" x14ac:dyDescent="0.2">
      <c r="A164" s="212"/>
      <c r="B164" s="212"/>
      <c r="C164" s="71"/>
      <c r="D164" s="144"/>
      <c r="E164" s="144"/>
      <c r="F164" s="80"/>
      <c r="G164" s="448"/>
      <c r="H164" s="86"/>
    </row>
    <row r="165" spans="1:8" s="300" customFormat="1" ht="45" x14ac:dyDescent="0.2">
      <c r="A165" s="212"/>
      <c r="B165" s="212"/>
      <c r="C165" s="71" t="s">
        <v>54</v>
      </c>
      <c r="D165" s="144" t="s">
        <v>809</v>
      </c>
      <c r="E165" s="79"/>
      <c r="F165" s="80"/>
      <c r="G165" s="448"/>
      <c r="H165" s="86"/>
    </row>
    <row r="166" spans="1:8" s="300" customFormat="1" ht="11.25" x14ac:dyDescent="0.2">
      <c r="A166" s="212"/>
      <c r="B166" s="212"/>
      <c r="C166" s="71"/>
      <c r="D166" s="144"/>
      <c r="E166" s="144" t="s">
        <v>6</v>
      </c>
      <c r="F166" s="80">
        <v>1</v>
      </c>
      <c r="G166" s="448">
        <v>0</v>
      </c>
      <c r="H166" s="86">
        <f>+F166*G166</f>
        <v>0</v>
      </c>
    </row>
    <row r="167" spans="1:8" s="300" customFormat="1" ht="11.25" x14ac:dyDescent="0.2">
      <c r="A167" s="212"/>
      <c r="B167" s="212"/>
      <c r="C167" s="71"/>
      <c r="D167" s="144"/>
      <c r="E167" s="79"/>
      <c r="F167" s="80"/>
      <c r="G167" s="448"/>
      <c r="H167" s="86"/>
    </row>
    <row r="168" spans="1:8" s="300" customFormat="1" ht="56.25" x14ac:dyDescent="0.2">
      <c r="A168" s="212"/>
      <c r="B168" s="212"/>
      <c r="C168" s="71" t="s">
        <v>55</v>
      </c>
      <c r="D168" s="144" t="s">
        <v>138</v>
      </c>
      <c r="E168" s="79"/>
      <c r="F168" s="80" t="s">
        <v>1</v>
      </c>
      <c r="G168" s="448"/>
      <c r="H168" s="86"/>
    </row>
    <row r="169" spans="1:8" s="300" customFormat="1" ht="11.25" x14ac:dyDescent="0.2">
      <c r="A169" s="212"/>
      <c r="B169" s="212"/>
      <c r="C169" s="71"/>
      <c r="D169" s="144"/>
      <c r="E169" s="144" t="s">
        <v>6</v>
      </c>
      <c r="F169" s="80">
        <v>7</v>
      </c>
      <c r="G169" s="448">
        <v>0</v>
      </c>
      <c r="H169" s="86">
        <f>+F169*G169</f>
        <v>0</v>
      </c>
    </row>
    <row r="170" spans="1:8" s="300" customFormat="1" ht="11.25" x14ac:dyDescent="0.2">
      <c r="A170" s="212"/>
      <c r="B170" s="212"/>
      <c r="C170" s="71"/>
      <c r="D170" s="144"/>
      <c r="E170" s="79"/>
      <c r="F170" s="80"/>
      <c r="G170" s="448"/>
      <c r="H170" s="86"/>
    </row>
    <row r="171" spans="1:8" s="300" customFormat="1" ht="56.25" x14ac:dyDescent="0.2">
      <c r="A171" s="212"/>
      <c r="B171" s="212"/>
      <c r="C171" s="71" t="s">
        <v>56</v>
      </c>
      <c r="D171" s="144" t="s">
        <v>139</v>
      </c>
      <c r="E171" s="79"/>
      <c r="F171" s="80" t="s">
        <v>1</v>
      </c>
      <c r="G171" s="448"/>
      <c r="H171" s="86"/>
    </row>
    <row r="172" spans="1:8" s="300" customFormat="1" ht="11.25" x14ac:dyDescent="0.2">
      <c r="A172" s="212"/>
      <c r="B172" s="212"/>
      <c r="C172" s="71"/>
      <c r="D172" s="144"/>
      <c r="E172" s="144" t="s">
        <v>6</v>
      </c>
      <c r="F172" s="80">
        <v>6</v>
      </c>
      <c r="G172" s="448">
        <v>0</v>
      </c>
      <c r="H172" s="86">
        <f>+F172*G172</f>
        <v>0</v>
      </c>
    </row>
    <row r="173" spans="1:8" s="300" customFormat="1" ht="11.25" x14ac:dyDescent="0.2">
      <c r="A173" s="212"/>
      <c r="B173" s="212"/>
      <c r="C173" s="71"/>
      <c r="D173" s="144"/>
      <c r="E173" s="79"/>
      <c r="F173" s="80"/>
      <c r="G173" s="448"/>
      <c r="H173" s="86"/>
    </row>
    <row r="174" spans="1:8" s="300" customFormat="1" ht="22.5" x14ac:dyDescent="0.2">
      <c r="A174" s="212"/>
      <c r="B174" s="212"/>
      <c r="C174" s="71" t="s">
        <v>58</v>
      </c>
      <c r="D174" s="144" t="s">
        <v>811</v>
      </c>
      <c r="E174" s="79"/>
      <c r="F174" s="80"/>
      <c r="G174" s="448"/>
      <c r="H174" s="86"/>
    </row>
    <row r="175" spans="1:8" s="300" customFormat="1" ht="11.25" x14ac:dyDescent="0.2">
      <c r="A175" s="212"/>
      <c r="B175" s="212"/>
      <c r="C175" s="71"/>
      <c r="D175" s="144"/>
      <c r="E175" s="144" t="s">
        <v>6</v>
      </c>
      <c r="F175" s="80">
        <v>7</v>
      </c>
      <c r="G175" s="448">
        <v>0</v>
      </c>
      <c r="H175" s="86">
        <f>+F175*G175</f>
        <v>0</v>
      </c>
    </row>
    <row r="176" spans="1:8" s="300" customFormat="1" ht="11.25" x14ac:dyDescent="0.2">
      <c r="A176" s="212"/>
      <c r="B176" s="212"/>
      <c r="C176" s="71"/>
      <c r="D176" s="144"/>
      <c r="E176" s="79"/>
      <c r="F176" s="80"/>
      <c r="G176" s="448"/>
      <c r="H176" s="86"/>
    </row>
    <row r="177" spans="1:8" s="300" customFormat="1" ht="45" x14ac:dyDescent="0.2">
      <c r="A177" s="212"/>
      <c r="B177" s="212"/>
      <c r="C177" s="71" t="s">
        <v>59</v>
      </c>
      <c r="D177" s="144" t="s">
        <v>812</v>
      </c>
      <c r="E177" s="79"/>
      <c r="F177" s="80"/>
      <c r="G177" s="448"/>
      <c r="H177" s="86"/>
    </row>
    <row r="178" spans="1:8" s="300" customFormat="1" ht="11.25" x14ac:dyDescent="0.2">
      <c r="A178" s="212"/>
      <c r="B178" s="212"/>
      <c r="C178" s="71"/>
      <c r="D178" s="144"/>
      <c r="E178" s="144" t="s">
        <v>24</v>
      </c>
      <c r="F178" s="80">
        <v>1</v>
      </c>
      <c r="G178" s="448">
        <v>0</v>
      </c>
      <c r="H178" s="86">
        <f>+F178*G178</f>
        <v>0</v>
      </c>
    </row>
    <row r="179" spans="1:8" s="300" customFormat="1" ht="11.25" x14ac:dyDescent="0.2">
      <c r="A179" s="212"/>
      <c r="B179" s="212"/>
      <c r="C179" s="71"/>
      <c r="D179" s="144"/>
      <c r="E179" s="144"/>
      <c r="F179" s="80"/>
      <c r="G179" s="448"/>
      <c r="H179" s="86"/>
    </row>
    <row r="180" spans="1:8" s="226" customFormat="1" x14ac:dyDescent="0.2">
      <c r="A180" s="64">
        <v>2</v>
      </c>
      <c r="B180" s="64"/>
      <c r="C180" s="65"/>
      <c r="D180" s="154" t="s">
        <v>600</v>
      </c>
      <c r="E180" s="67"/>
      <c r="F180" s="65"/>
      <c r="G180" s="68"/>
      <c r="H180" s="449">
        <f>SUM(H181:H217)</f>
        <v>0</v>
      </c>
    </row>
    <row r="181" spans="1:8" s="300" customFormat="1" ht="78.75" x14ac:dyDescent="0.2">
      <c r="A181" s="212"/>
      <c r="B181" s="212"/>
      <c r="C181" s="71" t="s">
        <v>147</v>
      </c>
      <c r="D181" s="144" t="s">
        <v>140</v>
      </c>
      <c r="E181" s="79"/>
      <c r="F181" s="80"/>
      <c r="G181" s="448"/>
      <c r="H181" s="86"/>
    </row>
    <row r="182" spans="1:8" s="300" customFormat="1" ht="11.25" x14ac:dyDescent="0.2">
      <c r="A182" s="212"/>
      <c r="B182" s="212"/>
      <c r="C182" s="71"/>
      <c r="D182" s="144"/>
      <c r="E182" s="144" t="s">
        <v>0</v>
      </c>
      <c r="F182" s="80">
        <v>21.9</v>
      </c>
      <c r="G182" s="448">
        <v>0</v>
      </c>
      <c r="H182" s="86">
        <f>+F182*G182</f>
        <v>0</v>
      </c>
    </row>
    <row r="183" spans="1:8" s="300" customFormat="1" ht="11.25" x14ac:dyDescent="0.2">
      <c r="A183" s="212"/>
      <c r="B183" s="212"/>
      <c r="C183" s="71"/>
      <c r="D183" s="144"/>
      <c r="E183" s="79"/>
      <c r="F183" s="80"/>
      <c r="G183" s="448"/>
      <c r="H183" s="86"/>
    </row>
    <row r="184" spans="1:8" s="300" customFormat="1" ht="78.75" x14ac:dyDescent="0.2">
      <c r="A184" s="212"/>
      <c r="B184" s="212"/>
      <c r="C184" s="71" t="s">
        <v>30</v>
      </c>
      <c r="D184" s="144" t="s">
        <v>141</v>
      </c>
      <c r="E184" s="79"/>
      <c r="F184" s="80"/>
      <c r="G184" s="448"/>
      <c r="H184" s="86"/>
    </row>
    <row r="185" spans="1:8" s="300" customFormat="1" ht="11.25" x14ac:dyDescent="0.2">
      <c r="A185" s="212"/>
      <c r="B185" s="212"/>
      <c r="C185" s="71"/>
      <c r="D185" s="144"/>
      <c r="E185" s="144" t="s">
        <v>0</v>
      </c>
      <c r="F185" s="80">
        <v>11.3</v>
      </c>
      <c r="G185" s="448">
        <v>0</v>
      </c>
      <c r="H185" s="86">
        <f>+F185*G185</f>
        <v>0</v>
      </c>
    </row>
    <row r="186" spans="1:8" s="300" customFormat="1" ht="11.25" x14ac:dyDescent="0.2">
      <c r="A186" s="212"/>
      <c r="B186" s="212"/>
      <c r="C186" s="71"/>
      <c r="D186" s="144"/>
      <c r="E186" s="79"/>
      <c r="F186" s="80"/>
      <c r="G186" s="448"/>
      <c r="H186" s="86"/>
    </row>
    <row r="187" spans="1:8" s="300" customFormat="1" ht="101.25" x14ac:dyDescent="0.2">
      <c r="A187" s="212"/>
      <c r="B187" s="212"/>
      <c r="C187" s="71" t="s">
        <v>54</v>
      </c>
      <c r="D187" s="144" t="s">
        <v>142</v>
      </c>
      <c r="E187" s="79"/>
      <c r="F187" s="80"/>
      <c r="G187" s="448"/>
      <c r="H187" s="86"/>
    </row>
    <row r="188" spans="1:8" s="300" customFormat="1" ht="11.25" x14ac:dyDescent="0.2">
      <c r="A188" s="212"/>
      <c r="B188" s="212"/>
      <c r="C188" s="71"/>
      <c r="D188" s="144" t="s">
        <v>0</v>
      </c>
      <c r="E188" s="144" t="s">
        <v>0</v>
      </c>
      <c r="F188" s="80">
        <v>14.8</v>
      </c>
      <c r="G188" s="448">
        <v>0</v>
      </c>
      <c r="H188" s="86">
        <f>+F188*G188</f>
        <v>0</v>
      </c>
    </row>
    <row r="189" spans="1:8" s="300" customFormat="1" ht="11.25" x14ac:dyDescent="0.2">
      <c r="A189" s="212"/>
      <c r="B189" s="212"/>
      <c r="C189" s="71"/>
      <c r="D189" s="144"/>
      <c r="E189" s="79"/>
      <c r="F189" s="80"/>
      <c r="G189" s="448"/>
      <c r="H189" s="86"/>
    </row>
    <row r="190" spans="1:8" s="300" customFormat="1" ht="90" x14ac:dyDescent="0.2">
      <c r="A190" s="212"/>
      <c r="B190" s="212"/>
      <c r="C190" s="71" t="s">
        <v>55</v>
      </c>
      <c r="D190" s="144" t="s">
        <v>144</v>
      </c>
      <c r="E190" s="79"/>
      <c r="F190" s="80"/>
      <c r="G190" s="448"/>
      <c r="H190" s="86"/>
    </row>
    <row r="191" spans="1:8" s="300" customFormat="1" ht="11.25" x14ac:dyDescent="0.2">
      <c r="A191" s="212"/>
      <c r="B191" s="212"/>
      <c r="C191" s="71"/>
      <c r="D191" s="144"/>
      <c r="E191" s="144" t="s">
        <v>0</v>
      </c>
      <c r="F191" s="80">
        <v>14.3</v>
      </c>
      <c r="G191" s="448">
        <v>0</v>
      </c>
      <c r="H191" s="86">
        <f>+F191*G191</f>
        <v>0</v>
      </c>
    </row>
    <row r="192" spans="1:8" s="300" customFormat="1" ht="11.25" x14ac:dyDescent="0.2">
      <c r="A192" s="212"/>
      <c r="B192" s="212"/>
      <c r="C192" s="71"/>
      <c r="D192" s="144"/>
      <c r="E192" s="79"/>
      <c r="F192" s="80"/>
      <c r="G192" s="448"/>
      <c r="H192" s="86"/>
    </row>
    <row r="193" spans="1:8" s="300" customFormat="1" ht="78.75" x14ac:dyDescent="0.2">
      <c r="A193" s="212"/>
      <c r="B193" s="212"/>
      <c r="C193" s="71" t="s">
        <v>56</v>
      </c>
      <c r="D193" s="144" t="s">
        <v>103</v>
      </c>
      <c r="E193" s="79"/>
      <c r="F193" s="80"/>
      <c r="G193" s="448"/>
      <c r="H193" s="86"/>
    </row>
    <row r="194" spans="1:8" s="300" customFormat="1" ht="22.5" x14ac:dyDescent="0.2">
      <c r="A194" s="212"/>
      <c r="B194" s="212"/>
      <c r="C194" s="71"/>
      <c r="D194" s="144" t="s">
        <v>101</v>
      </c>
      <c r="E194" s="79"/>
      <c r="F194" s="80"/>
      <c r="G194" s="448"/>
      <c r="H194" s="86"/>
    </row>
    <row r="195" spans="1:8" s="300" customFormat="1" ht="22.5" x14ac:dyDescent="0.2">
      <c r="A195" s="212"/>
      <c r="B195" s="212"/>
      <c r="C195" s="71"/>
      <c r="D195" s="144" t="s">
        <v>102</v>
      </c>
      <c r="E195" s="79"/>
      <c r="F195" s="80"/>
      <c r="G195" s="448"/>
      <c r="H195" s="86"/>
    </row>
    <row r="196" spans="1:8" s="300" customFormat="1" ht="22.5" x14ac:dyDescent="0.2">
      <c r="A196" s="212"/>
      <c r="B196" s="212"/>
      <c r="C196" s="71"/>
      <c r="D196" s="144" t="s">
        <v>101</v>
      </c>
      <c r="E196" s="79"/>
      <c r="F196" s="80"/>
      <c r="G196" s="448"/>
      <c r="H196" s="86"/>
    </row>
    <row r="197" spans="1:8" s="300" customFormat="1" ht="11.25" x14ac:dyDescent="0.2">
      <c r="A197" s="212"/>
      <c r="B197" s="212"/>
      <c r="C197" s="71"/>
      <c r="D197" s="144"/>
      <c r="E197" s="79"/>
      <c r="F197" s="80">
        <v>24.6</v>
      </c>
      <c r="G197" s="448">
        <v>0</v>
      </c>
      <c r="H197" s="86">
        <f>+F197*G197</f>
        <v>0</v>
      </c>
    </row>
    <row r="198" spans="1:8" s="300" customFormat="1" ht="11.25" x14ac:dyDescent="0.2">
      <c r="A198" s="212"/>
      <c r="B198" s="212"/>
      <c r="C198" s="71"/>
      <c r="D198" s="144"/>
      <c r="E198" s="79"/>
      <c r="F198" s="80"/>
      <c r="G198" s="448"/>
      <c r="H198" s="86"/>
    </row>
    <row r="199" spans="1:8" s="300" customFormat="1" ht="78.75" x14ac:dyDescent="0.2">
      <c r="A199" s="212"/>
      <c r="B199" s="212"/>
      <c r="C199" s="71" t="s">
        <v>58</v>
      </c>
      <c r="D199" s="144" t="s">
        <v>104</v>
      </c>
      <c r="E199" s="79"/>
      <c r="F199" s="80"/>
      <c r="G199" s="448"/>
      <c r="H199" s="86"/>
    </row>
    <row r="200" spans="1:8" s="300" customFormat="1" ht="22.5" x14ac:dyDescent="0.2">
      <c r="A200" s="212"/>
      <c r="B200" s="212"/>
      <c r="C200" s="71"/>
      <c r="D200" s="144" t="s">
        <v>101</v>
      </c>
      <c r="E200" s="79"/>
      <c r="F200" s="80"/>
      <c r="G200" s="448"/>
      <c r="H200" s="86"/>
    </row>
    <row r="201" spans="1:8" s="300" customFormat="1" ht="22.5" x14ac:dyDescent="0.2">
      <c r="A201" s="212"/>
      <c r="B201" s="212"/>
      <c r="C201" s="71"/>
      <c r="D201" s="144" t="s">
        <v>102</v>
      </c>
      <c r="E201" s="79"/>
      <c r="F201" s="80"/>
      <c r="G201" s="448"/>
      <c r="H201" s="86"/>
    </row>
    <row r="202" spans="1:8" s="300" customFormat="1" ht="22.5" x14ac:dyDescent="0.2">
      <c r="A202" s="212"/>
      <c r="B202" s="212"/>
      <c r="C202" s="71"/>
      <c r="D202" s="144" t="s">
        <v>101</v>
      </c>
      <c r="E202" s="79"/>
      <c r="F202" s="80"/>
      <c r="G202" s="448"/>
      <c r="H202" s="86"/>
    </row>
    <row r="203" spans="1:8" s="300" customFormat="1" ht="11.25" x14ac:dyDescent="0.2">
      <c r="A203" s="212"/>
      <c r="B203" s="212"/>
      <c r="C203" s="71"/>
      <c r="D203" s="144"/>
      <c r="E203" s="144" t="s">
        <v>0</v>
      </c>
      <c r="F203" s="80">
        <v>5.2</v>
      </c>
      <c r="G203" s="448">
        <v>0</v>
      </c>
      <c r="H203" s="86">
        <f>+F203*G203</f>
        <v>0</v>
      </c>
    </row>
    <row r="204" spans="1:8" s="300" customFormat="1" ht="11.25" x14ac:dyDescent="0.2">
      <c r="A204" s="212"/>
      <c r="B204" s="212"/>
      <c r="C204" s="71"/>
      <c r="D204" s="144"/>
      <c r="E204" s="79"/>
      <c r="F204" s="80"/>
      <c r="G204" s="448"/>
      <c r="H204" s="86"/>
    </row>
    <row r="205" spans="1:8" s="300" customFormat="1" ht="90" x14ac:dyDescent="0.2">
      <c r="A205" s="212"/>
      <c r="B205" s="212"/>
      <c r="C205" s="71" t="s">
        <v>59</v>
      </c>
      <c r="D205" s="144" t="s">
        <v>553</v>
      </c>
      <c r="E205" s="79"/>
      <c r="F205" s="80"/>
      <c r="G205" s="448"/>
      <c r="H205" s="86"/>
    </row>
    <row r="206" spans="1:8" s="300" customFormat="1" ht="22.5" x14ac:dyDescent="0.2">
      <c r="A206" s="212"/>
      <c r="B206" s="212"/>
      <c r="C206" s="71"/>
      <c r="D206" s="144" t="s">
        <v>101</v>
      </c>
      <c r="E206" s="79"/>
      <c r="F206" s="80"/>
      <c r="G206" s="448"/>
      <c r="H206" s="86"/>
    </row>
    <row r="207" spans="1:8" s="300" customFormat="1" ht="22.5" x14ac:dyDescent="0.2">
      <c r="A207" s="212"/>
      <c r="B207" s="212"/>
      <c r="C207" s="71"/>
      <c r="D207" s="144" t="s">
        <v>102</v>
      </c>
      <c r="E207" s="79"/>
      <c r="F207" s="80"/>
      <c r="G207" s="448"/>
      <c r="H207" s="86"/>
    </row>
    <row r="208" spans="1:8" s="300" customFormat="1" ht="11.25" x14ac:dyDescent="0.2">
      <c r="A208" s="212"/>
      <c r="B208" s="212"/>
      <c r="C208" s="71"/>
      <c r="D208" s="144" t="s">
        <v>143</v>
      </c>
      <c r="E208" s="79"/>
      <c r="F208" s="80"/>
      <c r="G208" s="448"/>
      <c r="H208" s="86"/>
    </row>
    <row r="209" spans="1:8" s="300" customFormat="1" ht="22.5" x14ac:dyDescent="0.2">
      <c r="A209" s="212"/>
      <c r="B209" s="212"/>
      <c r="C209" s="71"/>
      <c r="D209" s="144" t="s">
        <v>102</v>
      </c>
      <c r="E209" s="79"/>
      <c r="F209" s="80"/>
      <c r="G209" s="448"/>
      <c r="H209" s="86"/>
    </row>
    <row r="210" spans="1:8" s="300" customFormat="1" ht="22.5" x14ac:dyDescent="0.2">
      <c r="A210" s="212"/>
      <c r="B210" s="212"/>
      <c r="C210" s="71"/>
      <c r="D210" s="144" t="s">
        <v>101</v>
      </c>
      <c r="E210" s="79"/>
      <c r="F210" s="80"/>
      <c r="G210" s="448"/>
      <c r="H210" s="86"/>
    </row>
    <row r="211" spans="1:8" s="300" customFormat="1" ht="11.25" x14ac:dyDescent="0.2">
      <c r="A211" s="212"/>
      <c r="B211" s="212"/>
      <c r="C211" s="71"/>
      <c r="D211" s="144"/>
      <c r="E211" s="144" t="s">
        <v>0</v>
      </c>
      <c r="F211" s="80">
        <v>1.8</v>
      </c>
      <c r="G211" s="448">
        <v>0</v>
      </c>
      <c r="H211" s="86">
        <f>+F211*G211</f>
        <v>0</v>
      </c>
    </row>
    <row r="212" spans="1:8" s="300" customFormat="1" ht="11.25" x14ac:dyDescent="0.2">
      <c r="A212" s="212"/>
      <c r="B212" s="212"/>
      <c r="C212" s="71"/>
      <c r="D212" s="144"/>
      <c r="E212" s="79"/>
      <c r="F212" s="80"/>
      <c r="G212" s="448"/>
      <c r="H212" s="86"/>
    </row>
    <row r="213" spans="1:8" s="300" customFormat="1" ht="22.5" x14ac:dyDescent="0.2">
      <c r="A213" s="212"/>
      <c r="B213" s="212"/>
      <c r="C213" s="71" t="s">
        <v>67</v>
      </c>
      <c r="D213" s="144" t="s">
        <v>105</v>
      </c>
      <c r="E213" s="79"/>
      <c r="F213" s="80"/>
      <c r="G213" s="448"/>
      <c r="H213" s="86"/>
    </row>
    <row r="214" spans="1:8" s="300" customFormat="1" ht="11.25" x14ac:dyDescent="0.2">
      <c r="A214" s="212"/>
      <c r="B214" s="212"/>
      <c r="C214" s="71"/>
      <c r="D214" s="144"/>
      <c r="E214" s="144" t="s">
        <v>24</v>
      </c>
      <c r="F214" s="80">
        <v>2</v>
      </c>
      <c r="G214" s="448">
        <v>0</v>
      </c>
      <c r="H214" s="86">
        <f>+F214*G214</f>
        <v>0</v>
      </c>
    </row>
    <row r="215" spans="1:8" s="300" customFormat="1" ht="11.25" x14ac:dyDescent="0.2">
      <c r="A215" s="212"/>
      <c r="B215" s="212"/>
      <c r="C215" s="71"/>
      <c r="D215" s="144"/>
      <c r="E215" s="79"/>
      <c r="F215" s="80"/>
      <c r="G215" s="448"/>
      <c r="H215" s="86"/>
    </row>
    <row r="216" spans="1:8" s="300" customFormat="1" ht="22.5" x14ac:dyDescent="0.2">
      <c r="A216" s="212"/>
      <c r="B216" s="212"/>
      <c r="C216" s="71" t="s">
        <v>50</v>
      </c>
      <c r="D216" s="144" t="s">
        <v>106</v>
      </c>
      <c r="E216" s="79"/>
      <c r="F216" s="80"/>
      <c r="G216" s="448"/>
      <c r="H216" s="86"/>
    </row>
    <row r="217" spans="1:8" s="300" customFormat="1" ht="11.25" x14ac:dyDescent="0.2">
      <c r="A217" s="212"/>
      <c r="B217" s="212"/>
      <c r="C217" s="71"/>
      <c r="D217" s="144"/>
      <c r="E217" s="144" t="s">
        <v>24</v>
      </c>
      <c r="F217" s="80">
        <v>2</v>
      </c>
      <c r="G217" s="448">
        <v>0</v>
      </c>
      <c r="H217" s="86">
        <f>+F217*G217</f>
        <v>0</v>
      </c>
    </row>
    <row r="218" spans="1:8" s="300" customFormat="1" ht="11.25" x14ac:dyDescent="0.2">
      <c r="A218" s="212"/>
      <c r="B218" s="212"/>
      <c r="C218" s="71"/>
      <c r="D218" s="144"/>
      <c r="E218" s="144"/>
      <c r="F218" s="80"/>
      <c r="G218" s="448"/>
      <c r="H218" s="86"/>
    </row>
    <row r="219" spans="1:8" s="226" customFormat="1" x14ac:dyDescent="0.2">
      <c r="A219" s="64">
        <v>3</v>
      </c>
      <c r="B219" s="64"/>
      <c r="C219" s="65"/>
      <c r="D219" s="154" t="s">
        <v>599</v>
      </c>
      <c r="E219" s="67"/>
      <c r="F219" s="65"/>
      <c r="G219" s="68"/>
      <c r="H219" s="449">
        <f>SUM(H220:H243)</f>
        <v>0</v>
      </c>
    </row>
    <row r="220" spans="1:8" s="300" customFormat="1" ht="22.5" x14ac:dyDescent="0.2">
      <c r="A220" s="212"/>
      <c r="B220" s="212"/>
      <c r="C220" s="71" t="s">
        <v>147</v>
      </c>
      <c r="D220" s="144" t="s">
        <v>51</v>
      </c>
      <c r="E220" s="79"/>
      <c r="F220" s="80"/>
      <c r="G220" s="448"/>
      <c r="H220" s="86"/>
    </row>
    <row r="221" spans="1:8" s="300" customFormat="1" ht="11.25" x14ac:dyDescent="0.2">
      <c r="A221" s="212"/>
      <c r="B221" s="212"/>
      <c r="C221" s="71"/>
      <c r="D221" s="144"/>
      <c r="E221" s="144" t="s">
        <v>0</v>
      </c>
      <c r="F221" s="80">
        <v>384.3</v>
      </c>
      <c r="G221" s="448">
        <v>0</v>
      </c>
      <c r="H221" s="86">
        <f>+F221*G221</f>
        <v>0</v>
      </c>
    </row>
    <row r="222" spans="1:8" s="300" customFormat="1" ht="11.25" x14ac:dyDescent="0.2">
      <c r="A222" s="212"/>
      <c r="B222" s="212"/>
      <c r="C222" s="71"/>
      <c r="D222" s="144"/>
      <c r="E222" s="79"/>
      <c r="F222" s="80"/>
      <c r="G222" s="448"/>
      <c r="H222" s="86"/>
    </row>
    <row r="223" spans="1:8" s="300" customFormat="1" ht="33.75" x14ac:dyDescent="0.2">
      <c r="A223" s="212"/>
      <c r="B223" s="212"/>
      <c r="C223" s="71" t="s">
        <v>30</v>
      </c>
      <c r="D223" s="502" t="s">
        <v>107</v>
      </c>
      <c r="E223" s="79"/>
      <c r="F223" s="80"/>
      <c r="G223" s="448"/>
      <c r="H223" s="86"/>
    </row>
    <row r="224" spans="1:8" s="300" customFormat="1" ht="11.25" x14ac:dyDescent="0.2">
      <c r="A224" s="212"/>
      <c r="B224" s="212"/>
      <c r="C224" s="71"/>
      <c r="D224" s="144"/>
      <c r="E224" s="144" t="s">
        <v>0</v>
      </c>
      <c r="F224" s="80">
        <v>50.3</v>
      </c>
      <c r="G224" s="448">
        <v>0</v>
      </c>
      <c r="H224" s="86">
        <f>+F224*G224</f>
        <v>0</v>
      </c>
    </row>
    <row r="225" spans="1:8" s="300" customFormat="1" ht="11.25" x14ac:dyDescent="0.2">
      <c r="A225" s="212"/>
      <c r="B225" s="212"/>
      <c r="C225" s="71"/>
      <c r="D225" s="144"/>
      <c r="E225" s="79"/>
      <c r="F225" s="80"/>
      <c r="G225" s="448"/>
      <c r="H225" s="86"/>
    </row>
    <row r="226" spans="1:8" s="300" customFormat="1" ht="45" x14ac:dyDescent="0.2">
      <c r="A226" s="212"/>
      <c r="B226" s="212"/>
      <c r="C226" s="71" t="s">
        <v>54</v>
      </c>
      <c r="D226" s="502" t="s">
        <v>108</v>
      </c>
      <c r="E226" s="79"/>
      <c r="F226" s="80"/>
      <c r="G226" s="448"/>
      <c r="H226" s="86"/>
    </row>
    <row r="227" spans="1:8" s="300" customFormat="1" ht="11.25" x14ac:dyDescent="0.2">
      <c r="A227" s="212"/>
      <c r="B227" s="212"/>
      <c r="C227" s="71"/>
      <c r="D227" s="144"/>
      <c r="E227" s="144" t="s">
        <v>0</v>
      </c>
      <c r="F227" s="80">
        <v>67.400000000000006</v>
      </c>
      <c r="G227" s="448">
        <v>0</v>
      </c>
      <c r="H227" s="86">
        <f>+F227*G227</f>
        <v>0</v>
      </c>
    </row>
    <row r="228" spans="1:8" s="300" customFormat="1" ht="11.25" x14ac:dyDescent="0.2">
      <c r="A228" s="212"/>
      <c r="B228" s="212"/>
      <c r="C228" s="71"/>
      <c r="D228" s="144"/>
      <c r="E228" s="79"/>
      <c r="F228" s="80"/>
      <c r="G228" s="448"/>
      <c r="H228" s="86"/>
    </row>
    <row r="229" spans="1:8" s="300" customFormat="1" ht="11.25" x14ac:dyDescent="0.2">
      <c r="A229" s="212"/>
      <c r="B229" s="212"/>
      <c r="C229" s="71" t="s">
        <v>55</v>
      </c>
      <c r="D229" s="144" t="s">
        <v>110</v>
      </c>
      <c r="E229" s="79"/>
      <c r="F229" s="80"/>
      <c r="G229" s="448"/>
      <c r="H229" s="86"/>
    </row>
    <row r="230" spans="1:8" s="300" customFormat="1" ht="11.25" x14ac:dyDescent="0.2">
      <c r="A230" s="212"/>
      <c r="B230" s="212"/>
      <c r="C230" s="71"/>
      <c r="D230" s="144"/>
      <c r="E230" s="144" t="s">
        <v>2</v>
      </c>
      <c r="F230" s="80">
        <v>46.8</v>
      </c>
      <c r="G230" s="448">
        <v>0</v>
      </c>
      <c r="H230" s="86">
        <f>+F230*G230</f>
        <v>0</v>
      </c>
    </row>
    <row r="231" spans="1:8" s="300" customFormat="1" ht="11.25" x14ac:dyDescent="0.2">
      <c r="A231" s="212"/>
      <c r="B231" s="212"/>
      <c r="C231" s="71"/>
      <c r="D231" s="144"/>
      <c r="E231" s="79"/>
      <c r="F231" s="80"/>
      <c r="G231" s="448"/>
      <c r="H231" s="86"/>
    </row>
    <row r="232" spans="1:8" s="300" customFormat="1" ht="33.75" x14ac:dyDescent="0.2">
      <c r="A232" s="212"/>
      <c r="B232" s="212"/>
      <c r="C232" s="71" t="s">
        <v>56</v>
      </c>
      <c r="D232" s="144" t="s">
        <v>109</v>
      </c>
      <c r="E232" s="79"/>
      <c r="F232" s="80"/>
      <c r="G232" s="448"/>
      <c r="H232" s="86"/>
    </row>
    <row r="233" spans="1:8" s="300" customFormat="1" ht="11.25" x14ac:dyDescent="0.2">
      <c r="A233" s="212"/>
      <c r="B233" s="212"/>
      <c r="C233" s="71"/>
      <c r="D233" s="144"/>
      <c r="E233" s="144" t="s">
        <v>0</v>
      </c>
      <c r="F233" s="80"/>
      <c r="G233" s="448">
        <v>0</v>
      </c>
      <c r="H233" s="86">
        <f>+F233*G233</f>
        <v>0</v>
      </c>
    </row>
    <row r="234" spans="1:8" s="300" customFormat="1" ht="11.25" x14ac:dyDescent="0.2">
      <c r="A234" s="212"/>
      <c r="B234" s="212"/>
      <c r="C234" s="71"/>
      <c r="D234" s="144"/>
      <c r="E234" s="79"/>
      <c r="F234" s="80"/>
      <c r="G234" s="448"/>
      <c r="H234" s="86"/>
    </row>
    <row r="235" spans="1:8" s="300" customFormat="1" ht="45" x14ac:dyDescent="0.2">
      <c r="A235" s="212"/>
      <c r="B235" s="212"/>
      <c r="C235" s="71" t="s">
        <v>58</v>
      </c>
      <c r="D235" s="144" t="s">
        <v>184</v>
      </c>
      <c r="E235" s="79"/>
      <c r="F235" s="80"/>
      <c r="G235" s="448"/>
      <c r="H235" s="86"/>
    </row>
    <row r="236" spans="1:8" s="300" customFormat="1" ht="11.25" x14ac:dyDescent="0.2">
      <c r="A236" s="212"/>
      <c r="B236" s="212"/>
      <c r="C236" s="71"/>
      <c r="D236" s="144"/>
      <c r="E236" s="79"/>
      <c r="F236" s="80"/>
      <c r="G236" s="448"/>
      <c r="H236" s="86"/>
    </row>
    <row r="237" spans="1:8" s="300" customFormat="1" ht="11.25" x14ac:dyDescent="0.2">
      <c r="A237" s="212"/>
      <c r="B237" s="212"/>
      <c r="C237" s="71"/>
      <c r="D237" s="144" t="s">
        <v>41</v>
      </c>
      <c r="E237" s="144" t="s">
        <v>0</v>
      </c>
      <c r="F237" s="80">
        <v>284.3</v>
      </c>
      <c r="G237" s="448">
        <v>0</v>
      </c>
      <c r="H237" s="86">
        <f>+F237*G237</f>
        <v>0</v>
      </c>
    </row>
    <row r="238" spans="1:8" s="300" customFormat="1" ht="11.25" x14ac:dyDescent="0.2">
      <c r="A238" s="212"/>
      <c r="B238" s="212"/>
      <c r="C238" s="71"/>
      <c r="D238" s="144"/>
      <c r="E238" s="79"/>
      <c r="F238" s="80"/>
      <c r="G238" s="448"/>
      <c r="H238" s="86"/>
    </row>
    <row r="239" spans="1:8" s="300" customFormat="1" ht="11.25" x14ac:dyDescent="0.2">
      <c r="A239" s="212"/>
      <c r="B239" s="212"/>
      <c r="C239" s="71"/>
      <c r="D239" s="144" t="s">
        <v>42</v>
      </c>
      <c r="E239" s="144" t="s">
        <v>0</v>
      </c>
      <c r="F239" s="80">
        <v>184.12</v>
      </c>
      <c r="G239" s="448">
        <v>0</v>
      </c>
      <c r="H239" s="86">
        <f>+F239*G239</f>
        <v>0</v>
      </c>
    </row>
    <row r="240" spans="1:8" s="300" customFormat="1" ht="11.25" x14ac:dyDescent="0.2">
      <c r="A240" s="212"/>
      <c r="B240" s="212"/>
      <c r="C240" s="71"/>
      <c r="D240" s="144"/>
      <c r="E240" s="79"/>
      <c r="F240" s="80"/>
      <c r="G240" s="448"/>
      <c r="H240" s="86"/>
    </row>
    <row r="241" spans="1:8" s="300" customFormat="1" ht="11.25" x14ac:dyDescent="0.2">
      <c r="A241" s="212"/>
      <c r="B241" s="212"/>
      <c r="C241" s="71"/>
      <c r="D241" s="144" t="s">
        <v>111</v>
      </c>
      <c r="E241" s="144" t="s">
        <v>0</v>
      </c>
      <c r="F241" s="80">
        <v>60.6</v>
      </c>
      <c r="G241" s="448">
        <v>0</v>
      </c>
      <c r="H241" s="86">
        <f>+F241*G241</f>
        <v>0</v>
      </c>
    </row>
    <row r="242" spans="1:8" s="300" customFormat="1" ht="11.25" x14ac:dyDescent="0.2">
      <c r="A242" s="212"/>
      <c r="B242" s="212"/>
      <c r="C242" s="71"/>
      <c r="D242" s="144"/>
      <c r="E242" s="79"/>
      <c r="F242" s="80"/>
      <c r="G242" s="448"/>
      <c r="H242" s="86"/>
    </row>
    <row r="243" spans="1:8" s="300" customFormat="1" ht="11.25" x14ac:dyDescent="0.2">
      <c r="A243" s="212"/>
      <c r="B243" s="212"/>
      <c r="C243" s="71"/>
      <c r="D243" s="144" t="s">
        <v>112</v>
      </c>
      <c r="E243" s="144" t="s">
        <v>0</v>
      </c>
      <c r="F243" s="80">
        <v>25</v>
      </c>
      <c r="G243" s="448">
        <v>0</v>
      </c>
      <c r="H243" s="86">
        <f>+F243*G243</f>
        <v>0</v>
      </c>
    </row>
    <row r="244" spans="1:8" s="300" customFormat="1" ht="11.25" x14ac:dyDescent="0.2">
      <c r="A244" s="212"/>
      <c r="B244" s="212"/>
      <c r="C244" s="71"/>
      <c r="D244" s="144"/>
      <c r="E244" s="144"/>
      <c r="F244" s="80"/>
      <c r="G244" s="448"/>
      <c r="H244" s="86"/>
    </row>
    <row r="245" spans="1:8" s="226" customFormat="1" x14ac:dyDescent="0.2">
      <c r="A245" s="64">
        <v>4</v>
      </c>
      <c r="B245" s="64"/>
      <c r="C245" s="65"/>
      <c r="D245" s="154" t="s">
        <v>598</v>
      </c>
      <c r="E245" s="67"/>
      <c r="F245" s="65"/>
      <c r="G245" s="68"/>
      <c r="H245" s="449">
        <f>SUM(H246:H259)</f>
        <v>0</v>
      </c>
    </row>
    <row r="246" spans="1:8" s="300" customFormat="1" ht="22.5" x14ac:dyDescent="0.2">
      <c r="A246" s="212"/>
      <c r="B246" s="212"/>
      <c r="C246" s="71" t="s">
        <v>147</v>
      </c>
      <c r="D246" s="502" t="s">
        <v>145</v>
      </c>
      <c r="E246" s="79"/>
      <c r="F246" s="80"/>
      <c r="G246" s="448"/>
      <c r="H246" s="86"/>
    </row>
    <row r="247" spans="1:8" s="300" customFormat="1" ht="11.25" x14ac:dyDescent="0.2">
      <c r="A247" s="212"/>
      <c r="B247" s="212"/>
      <c r="C247" s="71"/>
      <c r="D247" s="144"/>
      <c r="E247" s="144" t="s">
        <v>0</v>
      </c>
      <c r="F247" s="80">
        <v>11.3</v>
      </c>
      <c r="G247" s="448">
        <v>0</v>
      </c>
      <c r="H247" s="86">
        <f>+F247*G247</f>
        <v>0</v>
      </c>
    </row>
    <row r="248" spans="1:8" s="300" customFormat="1" ht="11.25" x14ac:dyDescent="0.2">
      <c r="A248" s="212"/>
      <c r="B248" s="212"/>
      <c r="C248" s="71"/>
      <c r="D248" s="144"/>
      <c r="E248" s="79"/>
      <c r="F248" s="80"/>
      <c r="G248" s="448"/>
      <c r="H248" s="86"/>
    </row>
    <row r="249" spans="1:8" s="300" customFormat="1" ht="56.25" x14ac:dyDescent="0.2">
      <c r="A249" s="212"/>
      <c r="B249" s="212"/>
      <c r="C249" s="71" t="s">
        <v>30</v>
      </c>
      <c r="D249" s="502" t="s">
        <v>597</v>
      </c>
      <c r="E249" s="79"/>
      <c r="F249" s="80"/>
      <c r="G249" s="448"/>
      <c r="H249" s="86"/>
    </row>
    <row r="250" spans="1:8" s="300" customFormat="1" ht="11.25" x14ac:dyDescent="0.2">
      <c r="A250" s="212"/>
      <c r="B250" s="212"/>
      <c r="C250" s="71"/>
      <c r="D250" s="144"/>
      <c r="E250" s="144" t="s">
        <v>0</v>
      </c>
      <c r="F250" s="80">
        <v>11.3</v>
      </c>
      <c r="G250" s="448">
        <v>0</v>
      </c>
      <c r="H250" s="86">
        <f>+F250*G250</f>
        <v>0</v>
      </c>
    </row>
    <row r="251" spans="1:8" s="300" customFormat="1" ht="11.25" x14ac:dyDescent="0.2">
      <c r="A251" s="212"/>
      <c r="B251" s="212"/>
      <c r="C251" s="71"/>
      <c r="D251" s="144"/>
      <c r="E251" s="79"/>
      <c r="F251" s="80"/>
      <c r="G251" s="448"/>
      <c r="H251" s="86"/>
    </row>
    <row r="252" spans="1:8" s="300" customFormat="1" ht="56.25" x14ac:dyDescent="0.2">
      <c r="A252" s="212"/>
      <c r="B252" s="212"/>
      <c r="C252" s="71" t="s">
        <v>54</v>
      </c>
      <c r="D252" s="502" t="s">
        <v>96</v>
      </c>
      <c r="E252" s="79"/>
      <c r="F252" s="80"/>
      <c r="G252" s="448"/>
      <c r="H252" s="86"/>
    </row>
    <row r="253" spans="1:8" s="300" customFormat="1" ht="11.25" x14ac:dyDescent="0.2">
      <c r="A253" s="212"/>
      <c r="B253" s="212"/>
      <c r="C253" s="71"/>
      <c r="D253" s="144"/>
      <c r="E253" s="144" t="s">
        <v>2</v>
      </c>
      <c r="F253" s="80">
        <v>6.4</v>
      </c>
      <c r="G253" s="448">
        <v>0</v>
      </c>
      <c r="H253" s="86">
        <f>+F253*G253</f>
        <v>0</v>
      </c>
    </row>
    <row r="254" spans="1:8" s="300" customFormat="1" ht="11.25" x14ac:dyDescent="0.2">
      <c r="A254" s="212"/>
      <c r="B254" s="212"/>
      <c r="C254" s="71"/>
      <c r="D254" s="144"/>
      <c r="E254" s="79"/>
      <c r="F254" s="80"/>
      <c r="G254" s="448"/>
      <c r="H254" s="86"/>
    </row>
    <row r="255" spans="1:8" s="300" customFormat="1" ht="67.5" x14ac:dyDescent="0.2">
      <c r="A255" s="212"/>
      <c r="B255" s="212"/>
      <c r="C255" s="71" t="s">
        <v>55</v>
      </c>
      <c r="D255" s="502" t="s">
        <v>783</v>
      </c>
      <c r="E255" s="79"/>
      <c r="F255" s="80"/>
      <c r="G255" s="448"/>
      <c r="H255" s="86"/>
    </row>
    <row r="256" spans="1:8" s="300" customFormat="1" ht="11.25" x14ac:dyDescent="0.2">
      <c r="A256" s="212"/>
      <c r="B256" s="212"/>
      <c r="C256" s="71"/>
      <c r="D256" s="144"/>
      <c r="E256" s="144" t="s">
        <v>0</v>
      </c>
      <c r="F256" s="80">
        <v>31.1</v>
      </c>
      <c r="G256" s="448">
        <v>0</v>
      </c>
      <c r="H256" s="86">
        <f>+F256*G256</f>
        <v>0</v>
      </c>
    </row>
    <row r="257" spans="1:8" s="300" customFormat="1" ht="11.25" x14ac:dyDescent="0.2">
      <c r="A257" s="212"/>
      <c r="B257" s="212"/>
      <c r="C257" s="71"/>
      <c r="D257" s="144"/>
      <c r="E257" s="79"/>
      <c r="F257" s="80"/>
      <c r="G257" s="448"/>
      <c r="H257" s="86"/>
    </row>
    <row r="258" spans="1:8" s="300" customFormat="1" ht="56.25" x14ac:dyDescent="0.2">
      <c r="A258" s="212"/>
      <c r="B258" s="212"/>
      <c r="C258" s="71" t="s">
        <v>56</v>
      </c>
      <c r="D258" s="502" t="s">
        <v>784</v>
      </c>
      <c r="E258" s="79"/>
      <c r="F258" s="80"/>
      <c r="G258" s="448"/>
      <c r="H258" s="86"/>
    </row>
    <row r="259" spans="1:8" s="300" customFormat="1" ht="11.25" x14ac:dyDescent="0.2">
      <c r="A259" s="212"/>
      <c r="B259" s="212"/>
      <c r="C259" s="71"/>
      <c r="D259" s="144"/>
      <c r="E259" s="144" t="s">
        <v>0</v>
      </c>
      <c r="F259" s="80">
        <v>1.6</v>
      </c>
      <c r="G259" s="448">
        <v>0</v>
      </c>
      <c r="H259" s="86">
        <f>+F259*G259</f>
        <v>0</v>
      </c>
    </row>
    <row r="260" spans="1:8" s="300" customFormat="1" ht="11.25" x14ac:dyDescent="0.2">
      <c r="A260" s="212"/>
      <c r="B260" s="212"/>
      <c r="C260" s="71"/>
      <c r="D260" s="144"/>
      <c r="E260" s="144"/>
      <c r="F260" s="80"/>
      <c r="G260" s="448"/>
      <c r="H260" s="86"/>
    </row>
    <row r="261" spans="1:8" s="226" customFormat="1" x14ac:dyDescent="0.2">
      <c r="A261" s="64">
        <v>5</v>
      </c>
      <c r="B261" s="64"/>
      <c r="C261" s="65"/>
      <c r="D261" s="154" t="s">
        <v>596</v>
      </c>
      <c r="E261" s="67"/>
      <c r="F261" s="65"/>
      <c r="G261" s="68"/>
      <c r="H261" s="449">
        <f>SUM(H262:H293)</f>
        <v>0</v>
      </c>
    </row>
    <row r="262" spans="1:8" ht="56.25" x14ac:dyDescent="0.2">
      <c r="A262" s="73"/>
      <c r="B262" s="73"/>
      <c r="C262" s="71" t="s">
        <v>147</v>
      </c>
      <c r="D262" s="502" t="s">
        <v>113</v>
      </c>
      <c r="E262" s="79"/>
      <c r="F262" s="80"/>
      <c r="G262" s="448"/>
      <c r="H262" s="86"/>
    </row>
    <row r="263" spans="1:8" x14ac:dyDescent="0.2">
      <c r="A263" s="73"/>
      <c r="B263" s="73"/>
      <c r="C263" s="71"/>
      <c r="D263" s="144"/>
      <c r="E263" s="144" t="s">
        <v>0</v>
      </c>
      <c r="F263" s="80">
        <v>60.4</v>
      </c>
      <c r="G263" s="448">
        <v>0</v>
      </c>
      <c r="H263" s="86">
        <f>+F263*G263</f>
        <v>0</v>
      </c>
    </row>
    <row r="264" spans="1:8" x14ac:dyDescent="0.2">
      <c r="A264" s="73"/>
      <c r="B264" s="73"/>
      <c r="C264" s="71"/>
      <c r="D264" s="144"/>
      <c r="E264" s="79"/>
      <c r="F264" s="80"/>
      <c r="G264" s="448"/>
      <c r="H264" s="86"/>
    </row>
    <row r="265" spans="1:8" ht="67.5" x14ac:dyDescent="0.2">
      <c r="A265" s="73"/>
      <c r="B265" s="73"/>
      <c r="C265" s="71" t="s">
        <v>30</v>
      </c>
      <c r="D265" s="502" t="s">
        <v>116</v>
      </c>
      <c r="E265" s="79"/>
      <c r="F265" s="80"/>
      <c r="G265" s="448"/>
      <c r="H265" s="86"/>
    </row>
    <row r="266" spans="1:8" x14ac:dyDescent="0.2">
      <c r="A266" s="73"/>
      <c r="B266" s="73"/>
      <c r="C266" s="71"/>
      <c r="D266" s="144"/>
      <c r="E266" s="144" t="s">
        <v>0</v>
      </c>
      <c r="F266" s="80">
        <v>27.5</v>
      </c>
      <c r="G266" s="448">
        <v>0</v>
      </c>
      <c r="H266" s="86">
        <f>+F266*G266</f>
        <v>0</v>
      </c>
    </row>
    <row r="267" spans="1:8" x14ac:dyDescent="0.2">
      <c r="A267" s="73"/>
      <c r="B267" s="73"/>
      <c r="C267" s="71"/>
      <c r="D267" s="144"/>
      <c r="E267" s="79"/>
      <c r="F267" s="80"/>
      <c r="G267" s="448"/>
      <c r="H267" s="86"/>
    </row>
    <row r="268" spans="1:8" ht="22.5" x14ac:dyDescent="0.2">
      <c r="A268" s="73"/>
      <c r="B268" s="73"/>
      <c r="C268" s="71" t="s">
        <v>54</v>
      </c>
      <c r="D268" s="502" t="s">
        <v>117</v>
      </c>
      <c r="E268" s="79"/>
      <c r="F268" s="80"/>
      <c r="G268" s="448"/>
      <c r="H268" s="86"/>
    </row>
    <row r="269" spans="1:8" x14ac:dyDescent="0.2">
      <c r="A269" s="73"/>
      <c r="B269" s="73"/>
      <c r="C269" s="71"/>
      <c r="D269" s="144"/>
      <c r="E269" s="144" t="s">
        <v>0</v>
      </c>
      <c r="F269" s="80">
        <v>27.5</v>
      </c>
      <c r="G269" s="448">
        <v>0</v>
      </c>
      <c r="H269" s="86">
        <f>+F269*G269</f>
        <v>0</v>
      </c>
    </row>
    <row r="270" spans="1:8" x14ac:dyDescent="0.2">
      <c r="A270" s="73"/>
      <c r="B270" s="73"/>
      <c r="C270" s="71"/>
      <c r="D270" s="144"/>
      <c r="E270" s="79"/>
      <c r="F270" s="80"/>
      <c r="G270" s="448"/>
      <c r="H270" s="86"/>
    </row>
    <row r="271" spans="1:8" ht="112.5" x14ac:dyDescent="0.2">
      <c r="A271" s="73"/>
      <c r="B271" s="73"/>
      <c r="C271" s="71" t="s">
        <v>55</v>
      </c>
      <c r="D271" s="502" t="s">
        <v>114</v>
      </c>
      <c r="E271" s="79"/>
      <c r="F271" s="80"/>
      <c r="G271" s="448"/>
      <c r="H271" s="86"/>
    </row>
    <row r="272" spans="1:8" x14ac:dyDescent="0.2">
      <c r="A272" s="73"/>
      <c r="B272" s="73"/>
      <c r="C272" s="71"/>
      <c r="D272" s="144"/>
      <c r="E272" s="144" t="s">
        <v>0</v>
      </c>
      <c r="F272" s="80">
        <v>90</v>
      </c>
      <c r="G272" s="448">
        <v>0</v>
      </c>
      <c r="H272" s="86">
        <f>+F272*G272</f>
        <v>0</v>
      </c>
    </row>
    <row r="273" spans="1:8" x14ac:dyDescent="0.2">
      <c r="A273" s="73"/>
      <c r="B273" s="73"/>
      <c r="C273" s="71"/>
      <c r="D273" s="144"/>
      <c r="E273" s="79"/>
      <c r="F273" s="80"/>
      <c r="G273" s="448"/>
      <c r="H273" s="86"/>
    </row>
    <row r="274" spans="1:8" ht="22.5" x14ac:dyDescent="0.2">
      <c r="A274" s="73"/>
      <c r="B274" s="73"/>
      <c r="C274" s="71" t="s">
        <v>56</v>
      </c>
      <c r="D274" s="502" t="s">
        <v>115</v>
      </c>
      <c r="E274" s="79"/>
      <c r="F274" s="80"/>
      <c r="G274" s="448"/>
      <c r="H274" s="86"/>
    </row>
    <row r="275" spans="1:8" x14ac:dyDescent="0.2">
      <c r="A275" s="73"/>
      <c r="B275" s="73"/>
      <c r="C275" s="71"/>
      <c r="D275" s="144"/>
      <c r="E275" s="144" t="s">
        <v>2</v>
      </c>
      <c r="F275" s="80">
        <v>75</v>
      </c>
      <c r="G275" s="448">
        <v>0</v>
      </c>
      <c r="H275" s="86">
        <f>+F275*G275</f>
        <v>0</v>
      </c>
    </row>
    <row r="276" spans="1:8" x14ac:dyDescent="0.2">
      <c r="A276" s="73"/>
      <c r="B276" s="73"/>
      <c r="C276" s="71"/>
      <c r="D276" s="144"/>
      <c r="E276" s="79"/>
      <c r="F276" s="80"/>
      <c r="G276" s="448"/>
      <c r="H276" s="86"/>
    </row>
    <row r="277" spans="1:8" ht="101.25" x14ac:dyDescent="0.2">
      <c r="A277" s="73"/>
      <c r="B277" s="73"/>
      <c r="C277" s="71" t="s">
        <v>58</v>
      </c>
      <c r="D277" s="502" t="s">
        <v>98</v>
      </c>
      <c r="E277" s="79"/>
      <c r="F277" s="80"/>
      <c r="G277" s="448"/>
      <c r="H277" s="86"/>
    </row>
    <row r="278" spans="1:8" x14ac:dyDescent="0.2">
      <c r="A278" s="73"/>
      <c r="B278" s="73"/>
      <c r="C278" s="71"/>
      <c r="D278" s="144"/>
      <c r="E278" s="144" t="s">
        <v>0</v>
      </c>
      <c r="F278" s="80">
        <v>365.7</v>
      </c>
      <c r="G278" s="448">
        <v>0</v>
      </c>
      <c r="H278" s="86">
        <f>+F278*G278</f>
        <v>0</v>
      </c>
    </row>
    <row r="279" spans="1:8" x14ac:dyDescent="0.2">
      <c r="A279" s="73"/>
      <c r="B279" s="73"/>
      <c r="C279" s="71"/>
      <c r="D279" s="144"/>
      <c r="E279" s="79"/>
      <c r="F279" s="80"/>
      <c r="G279" s="448"/>
      <c r="H279" s="86"/>
    </row>
    <row r="280" spans="1:8" ht="78.75" x14ac:dyDescent="0.2">
      <c r="A280" s="73"/>
      <c r="B280" s="73"/>
      <c r="C280" s="71" t="s">
        <v>59</v>
      </c>
      <c r="D280" s="502" t="s">
        <v>118</v>
      </c>
      <c r="E280" s="79"/>
      <c r="F280" s="80"/>
      <c r="G280" s="448"/>
      <c r="H280" s="86"/>
    </row>
    <row r="281" spans="1:8" x14ac:dyDescent="0.2">
      <c r="A281" s="73"/>
      <c r="B281" s="73"/>
      <c r="C281" s="71"/>
      <c r="D281" s="144"/>
      <c r="E281" s="144" t="s">
        <v>0</v>
      </c>
      <c r="F281" s="80">
        <v>20</v>
      </c>
      <c r="G281" s="448">
        <v>0</v>
      </c>
      <c r="H281" s="86">
        <f>+F281*G281</f>
        <v>0</v>
      </c>
    </row>
    <row r="282" spans="1:8" x14ac:dyDescent="0.2">
      <c r="A282" s="73"/>
      <c r="B282" s="73"/>
      <c r="C282" s="71"/>
      <c r="D282" s="144"/>
      <c r="E282" s="79"/>
      <c r="F282" s="80"/>
      <c r="G282" s="448"/>
      <c r="H282" s="86"/>
    </row>
    <row r="283" spans="1:8" ht="93.75" customHeight="1" x14ac:dyDescent="0.2">
      <c r="A283" s="73"/>
      <c r="B283" s="73"/>
      <c r="C283" s="71" t="s">
        <v>67</v>
      </c>
      <c r="D283" s="502" t="s">
        <v>129</v>
      </c>
      <c r="E283" s="79"/>
      <c r="F283" s="80"/>
      <c r="G283" s="448"/>
      <c r="H283" s="86"/>
    </row>
    <row r="284" spans="1:8" x14ac:dyDescent="0.2">
      <c r="A284" s="73"/>
      <c r="B284" s="73"/>
      <c r="C284" s="71"/>
      <c r="D284" s="144"/>
      <c r="E284" s="144" t="s">
        <v>0</v>
      </c>
      <c r="F284" s="80">
        <v>145</v>
      </c>
      <c r="G284" s="448">
        <v>0</v>
      </c>
      <c r="H284" s="86">
        <f>+F284*G284</f>
        <v>0</v>
      </c>
    </row>
    <row r="285" spans="1:8" x14ac:dyDescent="0.2">
      <c r="A285" s="73"/>
      <c r="B285" s="73"/>
      <c r="C285" s="71"/>
      <c r="D285" s="144"/>
      <c r="E285" s="79"/>
      <c r="F285" s="80"/>
      <c r="G285" s="448"/>
      <c r="H285" s="86"/>
    </row>
    <row r="286" spans="1:8" ht="71.25" customHeight="1" x14ac:dyDescent="0.2">
      <c r="A286" s="73"/>
      <c r="B286" s="73"/>
      <c r="C286" s="71" t="s">
        <v>50</v>
      </c>
      <c r="D286" s="502" t="s">
        <v>119</v>
      </c>
      <c r="E286" s="79"/>
      <c r="F286" s="80"/>
      <c r="G286" s="448"/>
      <c r="H286" s="86"/>
    </row>
    <row r="287" spans="1:8" x14ac:dyDescent="0.2">
      <c r="A287" s="73"/>
      <c r="B287" s="73"/>
      <c r="C287" s="71"/>
      <c r="D287" s="144"/>
      <c r="E287" s="144" t="s">
        <v>0</v>
      </c>
      <c r="F287" s="80">
        <v>20</v>
      </c>
      <c r="G287" s="448">
        <v>0</v>
      </c>
      <c r="H287" s="86">
        <f>+F287*G287</f>
        <v>0</v>
      </c>
    </row>
    <row r="288" spans="1:8" x14ac:dyDescent="0.2">
      <c r="A288" s="73"/>
      <c r="B288" s="73"/>
      <c r="C288" s="71"/>
      <c r="D288" s="144"/>
      <c r="E288" s="79"/>
      <c r="F288" s="80"/>
      <c r="G288" s="448"/>
      <c r="H288" s="86"/>
    </row>
    <row r="289" spans="1:8" ht="93" customHeight="1" x14ac:dyDescent="0.2">
      <c r="A289" s="73"/>
      <c r="B289" s="73"/>
      <c r="C289" s="71" t="s">
        <v>25</v>
      </c>
      <c r="D289" s="502" t="s">
        <v>99</v>
      </c>
      <c r="E289" s="79"/>
      <c r="F289" s="80"/>
      <c r="G289" s="448"/>
      <c r="H289" s="86"/>
    </row>
    <row r="290" spans="1:8" x14ac:dyDescent="0.2">
      <c r="A290" s="73"/>
      <c r="B290" s="73"/>
      <c r="C290" s="71"/>
      <c r="D290" s="144"/>
      <c r="E290" s="144" t="s">
        <v>0</v>
      </c>
      <c r="F290" s="80">
        <v>46</v>
      </c>
      <c r="G290" s="448">
        <v>0</v>
      </c>
      <c r="H290" s="86">
        <f>+F290*G290</f>
        <v>0</v>
      </c>
    </row>
    <row r="291" spans="1:8" x14ac:dyDescent="0.2">
      <c r="A291" s="73"/>
      <c r="B291" s="73"/>
      <c r="C291" s="71"/>
      <c r="D291" s="144"/>
      <c r="E291" s="79"/>
      <c r="F291" s="80"/>
      <c r="G291" s="448"/>
      <c r="H291" s="86"/>
    </row>
    <row r="292" spans="1:8" ht="90" x14ac:dyDescent="0.2">
      <c r="A292" s="73"/>
      <c r="B292" s="73"/>
      <c r="C292" s="71" t="s">
        <v>26</v>
      </c>
      <c r="D292" s="502" t="s">
        <v>100</v>
      </c>
      <c r="E292" s="79"/>
      <c r="F292" s="80"/>
      <c r="G292" s="448"/>
      <c r="H292" s="86"/>
    </row>
    <row r="293" spans="1:8" x14ac:dyDescent="0.2">
      <c r="A293" s="73"/>
      <c r="B293" s="73"/>
      <c r="C293" s="71"/>
      <c r="D293" s="144"/>
      <c r="E293" s="144" t="s">
        <v>0</v>
      </c>
      <c r="F293" s="80">
        <v>40.5</v>
      </c>
      <c r="G293" s="448">
        <v>0</v>
      </c>
      <c r="H293" s="86">
        <f>+F293*G293</f>
        <v>0</v>
      </c>
    </row>
    <row r="294" spans="1:8" x14ac:dyDescent="0.2">
      <c r="A294" s="73"/>
      <c r="B294" s="73"/>
      <c r="C294" s="71"/>
      <c r="D294" s="144"/>
      <c r="E294" s="144"/>
      <c r="F294" s="80"/>
      <c r="G294" s="448"/>
      <c r="H294" s="86"/>
    </row>
    <row r="295" spans="1:8" s="226" customFormat="1" x14ac:dyDescent="0.2">
      <c r="A295" s="64">
        <v>6</v>
      </c>
      <c r="B295" s="64"/>
      <c r="C295" s="65"/>
      <c r="D295" s="154" t="s">
        <v>595</v>
      </c>
      <c r="E295" s="67"/>
      <c r="F295" s="65"/>
      <c r="G295" s="68"/>
      <c r="H295" s="449">
        <f>SUM(H296:H323)</f>
        <v>0</v>
      </c>
    </row>
    <row r="296" spans="1:8" ht="22.5" x14ac:dyDescent="0.2">
      <c r="A296" s="73"/>
      <c r="B296" s="73"/>
      <c r="C296" s="71" t="s">
        <v>147</v>
      </c>
      <c r="D296" s="502" t="s">
        <v>122</v>
      </c>
      <c r="E296" s="79"/>
      <c r="F296" s="80"/>
      <c r="G296" s="448"/>
      <c r="H296" s="86"/>
    </row>
    <row r="297" spans="1:8" x14ac:dyDescent="0.2">
      <c r="A297" s="73"/>
      <c r="B297" s="73"/>
      <c r="C297" s="71"/>
      <c r="D297" s="144"/>
      <c r="E297" s="144" t="s">
        <v>24</v>
      </c>
      <c r="F297" s="80">
        <v>1</v>
      </c>
      <c r="G297" s="448">
        <v>0</v>
      </c>
      <c r="H297" s="86">
        <f>+F297*G297</f>
        <v>0</v>
      </c>
    </row>
    <row r="298" spans="1:8" x14ac:dyDescent="0.2">
      <c r="A298" s="73"/>
      <c r="B298" s="73"/>
      <c r="C298" s="71"/>
      <c r="D298" s="144"/>
      <c r="E298" s="79"/>
      <c r="F298" s="80"/>
      <c r="G298" s="448"/>
      <c r="H298" s="86"/>
    </row>
    <row r="299" spans="1:8" ht="56.25" x14ac:dyDescent="0.2">
      <c r="A299" s="73"/>
      <c r="B299" s="73"/>
      <c r="C299" s="71" t="s">
        <v>30</v>
      </c>
      <c r="D299" s="502" t="s">
        <v>552</v>
      </c>
      <c r="E299" s="79"/>
      <c r="F299" s="80"/>
      <c r="G299" s="448"/>
      <c r="H299" s="86"/>
    </row>
    <row r="300" spans="1:8" x14ac:dyDescent="0.2">
      <c r="A300" s="73"/>
      <c r="B300" s="73"/>
      <c r="C300" s="71"/>
      <c r="D300" s="144"/>
      <c r="E300" s="144" t="s">
        <v>24</v>
      </c>
      <c r="F300" s="80">
        <v>3</v>
      </c>
      <c r="G300" s="448">
        <v>0</v>
      </c>
      <c r="H300" s="86">
        <f>+F300*G300</f>
        <v>0</v>
      </c>
    </row>
    <row r="301" spans="1:8" x14ac:dyDescent="0.2">
      <c r="A301" s="73"/>
      <c r="B301" s="73"/>
      <c r="C301" s="71"/>
      <c r="D301" s="144"/>
      <c r="E301" s="79"/>
      <c r="F301" s="80"/>
      <c r="G301" s="448"/>
      <c r="H301" s="86"/>
    </row>
    <row r="302" spans="1:8" ht="33.75" x14ac:dyDescent="0.2">
      <c r="A302" s="73"/>
      <c r="B302" s="73"/>
      <c r="C302" s="71" t="s">
        <v>54</v>
      </c>
      <c r="D302" s="502" t="s">
        <v>146</v>
      </c>
      <c r="E302" s="79"/>
      <c r="F302" s="80"/>
      <c r="G302" s="448"/>
      <c r="H302" s="86"/>
    </row>
    <row r="303" spans="1:8" x14ac:dyDescent="0.2">
      <c r="A303" s="73"/>
      <c r="B303" s="73"/>
      <c r="C303" s="71"/>
      <c r="D303" s="144"/>
      <c r="E303" s="144" t="s">
        <v>24</v>
      </c>
      <c r="F303" s="80">
        <v>1</v>
      </c>
      <c r="G303" s="448">
        <v>0</v>
      </c>
      <c r="H303" s="86">
        <f>+F303*G303</f>
        <v>0</v>
      </c>
    </row>
    <row r="304" spans="1:8" x14ac:dyDescent="0.2">
      <c r="A304" s="73"/>
      <c r="B304" s="73"/>
      <c r="C304" s="71"/>
      <c r="D304" s="144"/>
      <c r="E304" s="79"/>
      <c r="F304" s="80"/>
      <c r="G304" s="448"/>
      <c r="H304" s="86"/>
    </row>
    <row r="305" spans="1:8" ht="22.5" x14ac:dyDescent="0.2">
      <c r="A305" s="73"/>
      <c r="B305" s="73"/>
      <c r="C305" s="71" t="s">
        <v>55</v>
      </c>
      <c r="D305" s="502" t="s">
        <v>785</v>
      </c>
      <c r="E305" s="79"/>
      <c r="F305" s="80"/>
      <c r="G305" s="448"/>
      <c r="H305" s="86"/>
    </row>
    <row r="306" spans="1:8" x14ac:dyDescent="0.2">
      <c r="A306" s="73"/>
      <c r="B306" s="73"/>
      <c r="C306" s="71"/>
      <c r="D306" s="144"/>
      <c r="E306" s="79"/>
      <c r="F306" s="80"/>
      <c r="G306" s="448"/>
      <c r="H306" s="86"/>
    </row>
    <row r="307" spans="1:8" x14ac:dyDescent="0.2">
      <c r="A307" s="73"/>
      <c r="B307" s="73"/>
      <c r="C307" s="71"/>
      <c r="D307" s="144" t="s">
        <v>121</v>
      </c>
      <c r="E307" s="79"/>
      <c r="F307" s="80"/>
      <c r="G307" s="448"/>
      <c r="H307" s="86"/>
    </row>
    <row r="308" spans="1:8" x14ac:dyDescent="0.2">
      <c r="A308" s="73"/>
      <c r="B308" s="73"/>
      <c r="C308" s="71"/>
      <c r="D308" s="144"/>
      <c r="E308" s="79"/>
      <c r="F308" s="80"/>
      <c r="G308" s="448"/>
      <c r="H308" s="86"/>
    </row>
    <row r="309" spans="1:8" x14ac:dyDescent="0.2">
      <c r="A309" s="73"/>
      <c r="B309" s="73"/>
      <c r="C309" s="71"/>
      <c r="D309" s="144" t="s">
        <v>592</v>
      </c>
      <c r="E309" s="144" t="s">
        <v>24</v>
      </c>
      <c r="F309" s="80">
        <v>1</v>
      </c>
      <c r="G309" s="448">
        <v>0</v>
      </c>
      <c r="H309" s="86">
        <f>+F309*G309</f>
        <v>0</v>
      </c>
    </row>
    <row r="310" spans="1:8" x14ac:dyDescent="0.2">
      <c r="A310" s="73"/>
      <c r="B310" s="73"/>
      <c r="C310" s="71"/>
      <c r="D310" s="144"/>
      <c r="E310" s="79"/>
      <c r="F310" s="80"/>
      <c r="G310" s="448"/>
      <c r="H310" s="86"/>
    </row>
    <row r="311" spans="1:8" x14ac:dyDescent="0.2">
      <c r="A311" s="73"/>
      <c r="B311" s="73"/>
      <c r="C311" s="71"/>
      <c r="D311" s="144" t="s">
        <v>814</v>
      </c>
      <c r="E311" s="144" t="s">
        <v>24</v>
      </c>
      <c r="F311" s="80">
        <v>1</v>
      </c>
      <c r="G311" s="448">
        <v>0</v>
      </c>
      <c r="H311" s="86">
        <f>+F311*G311</f>
        <v>0</v>
      </c>
    </row>
    <row r="312" spans="1:8" x14ac:dyDescent="0.2">
      <c r="A312" s="73"/>
      <c r="B312" s="73"/>
      <c r="C312" s="71"/>
      <c r="D312" s="144"/>
      <c r="E312" s="79"/>
      <c r="F312" s="80"/>
      <c r="G312" s="448"/>
      <c r="H312" s="86"/>
    </row>
    <row r="313" spans="1:8" ht="33.75" x14ac:dyDescent="0.2">
      <c r="A313" s="73"/>
      <c r="B313" s="73"/>
      <c r="C313" s="71" t="s">
        <v>56</v>
      </c>
      <c r="D313" s="502" t="s">
        <v>786</v>
      </c>
      <c r="E313" s="79"/>
      <c r="F313" s="80"/>
      <c r="G313" s="448"/>
      <c r="H313" s="86"/>
    </row>
    <row r="314" spans="1:8" x14ac:dyDescent="0.2">
      <c r="A314" s="73"/>
      <c r="B314" s="73"/>
      <c r="C314" s="71"/>
      <c r="D314" s="144"/>
      <c r="E314" s="79"/>
      <c r="F314" s="80"/>
      <c r="G314" s="448"/>
      <c r="H314" s="86"/>
    </row>
    <row r="315" spans="1:8" x14ac:dyDescent="0.2">
      <c r="A315" s="73"/>
      <c r="B315" s="73"/>
      <c r="C315" s="71"/>
      <c r="D315" s="144" t="s">
        <v>121</v>
      </c>
      <c r="E315" s="79"/>
      <c r="F315" s="80"/>
      <c r="G315" s="448"/>
      <c r="H315" s="86"/>
    </row>
    <row r="316" spans="1:8" x14ac:dyDescent="0.2">
      <c r="A316" s="73"/>
      <c r="B316" s="73"/>
      <c r="C316" s="71"/>
      <c r="D316" s="144"/>
      <c r="E316" s="79"/>
      <c r="F316" s="80"/>
      <c r="G316" s="448"/>
      <c r="H316" s="86"/>
    </row>
    <row r="317" spans="1:8" x14ac:dyDescent="0.2">
      <c r="A317" s="73"/>
      <c r="B317" s="73"/>
      <c r="C317" s="71"/>
      <c r="D317" s="144" t="s">
        <v>593</v>
      </c>
      <c r="E317" s="144" t="s">
        <v>24</v>
      </c>
      <c r="F317" s="80">
        <v>1</v>
      </c>
      <c r="G317" s="448">
        <v>0</v>
      </c>
      <c r="H317" s="86">
        <f>+F317*G317</f>
        <v>0</v>
      </c>
    </row>
    <row r="318" spans="1:8" x14ac:dyDescent="0.2">
      <c r="A318" s="73"/>
      <c r="B318" s="73"/>
      <c r="C318" s="71"/>
      <c r="D318" s="144"/>
      <c r="E318" s="79"/>
      <c r="F318" s="80"/>
      <c r="G318" s="448"/>
      <c r="H318" s="86"/>
    </row>
    <row r="319" spans="1:8" ht="33.75" x14ac:dyDescent="0.2">
      <c r="A319" s="73"/>
      <c r="B319" s="73"/>
      <c r="C319" s="71" t="s">
        <v>58</v>
      </c>
      <c r="D319" s="502" t="s">
        <v>787</v>
      </c>
      <c r="E319" s="79"/>
      <c r="F319" s="80"/>
      <c r="G319" s="448"/>
      <c r="H319" s="86"/>
    </row>
    <row r="320" spans="1:8" x14ac:dyDescent="0.2">
      <c r="A320" s="73"/>
      <c r="B320" s="73"/>
      <c r="C320" s="71"/>
      <c r="D320" s="144"/>
      <c r="E320" s="79"/>
      <c r="F320" s="80"/>
      <c r="G320" s="448"/>
      <c r="H320" s="86"/>
    </row>
    <row r="321" spans="1:8" x14ac:dyDescent="0.2">
      <c r="A321" s="73"/>
      <c r="B321" s="73"/>
      <c r="C321" s="71"/>
      <c r="D321" s="144" t="s">
        <v>121</v>
      </c>
      <c r="E321" s="79"/>
      <c r="F321" s="80"/>
      <c r="G321" s="448"/>
      <c r="H321" s="86"/>
    </row>
    <row r="322" spans="1:8" x14ac:dyDescent="0.2">
      <c r="A322" s="73"/>
      <c r="B322" s="73"/>
      <c r="C322" s="71"/>
      <c r="D322" s="144"/>
      <c r="E322" s="79"/>
      <c r="F322" s="80"/>
      <c r="G322" s="448"/>
      <c r="H322" s="86"/>
    </row>
    <row r="323" spans="1:8" x14ac:dyDescent="0.2">
      <c r="A323" s="73"/>
      <c r="B323" s="73"/>
      <c r="C323" s="71"/>
      <c r="D323" s="144" t="s">
        <v>594</v>
      </c>
      <c r="E323" s="144" t="s">
        <v>24</v>
      </c>
      <c r="F323" s="80">
        <v>2</v>
      </c>
      <c r="G323" s="448">
        <v>0</v>
      </c>
      <c r="H323" s="86">
        <f>+F323*G323</f>
        <v>0</v>
      </c>
    </row>
    <row r="324" spans="1:8" x14ac:dyDescent="0.2">
      <c r="A324" s="73"/>
      <c r="B324" s="73"/>
      <c r="C324" s="71"/>
      <c r="D324" s="144"/>
      <c r="E324" s="144"/>
      <c r="F324" s="80"/>
      <c r="G324" s="448"/>
      <c r="H324" s="86"/>
    </row>
    <row r="325" spans="1:8" s="226" customFormat="1" x14ac:dyDescent="0.2">
      <c r="A325" s="64">
        <v>7</v>
      </c>
      <c r="B325" s="64"/>
      <c r="C325" s="65"/>
      <c r="D325" s="154" t="s">
        <v>591</v>
      </c>
      <c r="E325" s="67"/>
      <c r="F325" s="65"/>
      <c r="G325" s="68"/>
      <c r="H325" s="449">
        <f>SUM(H326:H345)</f>
        <v>0</v>
      </c>
    </row>
    <row r="326" spans="1:8" ht="56.25" x14ac:dyDescent="0.2">
      <c r="A326" s="73"/>
      <c r="B326" s="73"/>
      <c r="C326" s="71" t="s">
        <v>147</v>
      </c>
      <c r="D326" s="502" t="s">
        <v>550</v>
      </c>
      <c r="E326" s="79"/>
      <c r="F326" s="80"/>
      <c r="G326" s="448"/>
      <c r="H326" s="86"/>
    </row>
    <row r="327" spans="1:8" x14ac:dyDescent="0.2">
      <c r="A327" s="73"/>
      <c r="B327" s="73"/>
      <c r="C327" s="71"/>
      <c r="D327" s="144"/>
      <c r="E327" s="144" t="s">
        <v>24</v>
      </c>
      <c r="F327" s="80">
        <v>6</v>
      </c>
      <c r="G327" s="448">
        <v>0</v>
      </c>
      <c r="H327" s="86">
        <f>+F327*G327</f>
        <v>0</v>
      </c>
    </row>
    <row r="328" spans="1:8" x14ac:dyDescent="0.2">
      <c r="A328" s="73"/>
      <c r="B328" s="73"/>
      <c r="C328" s="71"/>
      <c r="D328" s="144"/>
      <c r="E328" s="79"/>
      <c r="F328" s="80"/>
      <c r="G328" s="448"/>
      <c r="H328" s="86"/>
    </row>
    <row r="329" spans="1:8" ht="33.75" x14ac:dyDescent="0.2">
      <c r="A329" s="73"/>
      <c r="B329" s="73"/>
      <c r="C329" s="71" t="s">
        <v>30</v>
      </c>
      <c r="D329" s="502" t="s">
        <v>148</v>
      </c>
      <c r="E329" s="79"/>
      <c r="F329" s="80"/>
      <c r="G329" s="448"/>
      <c r="H329" s="86"/>
    </row>
    <row r="330" spans="1:8" x14ac:dyDescent="0.2">
      <c r="A330" s="73"/>
      <c r="B330" s="73"/>
      <c r="C330" s="71"/>
      <c r="D330" s="144"/>
      <c r="E330" s="144" t="s">
        <v>24</v>
      </c>
      <c r="F330" s="80">
        <v>1</v>
      </c>
      <c r="G330" s="448">
        <v>0</v>
      </c>
      <c r="H330" s="86">
        <f>+F330*G330</f>
        <v>0</v>
      </c>
    </row>
    <row r="331" spans="1:8" x14ac:dyDescent="0.2">
      <c r="A331" s="73"/>
      <c r="B331" s="73"/>
      <c r="C331" s="71"/>
      <c r="D331" s="144"/>
      <c r="E331" s="79"/>
      <c r="F331" s="80"/>
      <c r="G331" s="448"/>
      <c r="H331" s="86"/>
    </row>
    <row r="332" spans="1:8" ht="33.75" x14ac:dyDescent="0.2">
      <c r="A332" s="73"/>
      <c r="B332" s="73"/>
      <c r="C332" s="71" t="s">
        <v>54</v>
      </c>
      <c r="D332" s="502" t="s">
        <v>551</v>
      </c>
      <c r="E332" s="79"/>
      <c r="F332" s="80"/>
      <c r="G332" s="448"/>
      <c r="H332" s="86"/>
    </row>
    <row r="333" spans="1:8" x14ac:dyDescent="0.2">
      <c r="A333" s="73"/>
      <c r="B333" s="73"/>
      <c r="C333" s="71"/>
      <c r="D333" s="144"/>
      <c r="E333" s="144" t="s">
        <v>24</v>
      </c>
      <c r="F333" s="80">
        <v>12</v>
      </c>
      <c r="G333" s="448">
        <v>0</v>
      </c>
      <c r="H333" s="86">
        <f>+F333*G333</f>
        <v>0</v>
      </c>
    </row>
    <row r="334" spans="1:8" x14ac:dyDescent="0.2">
      <c r="A334" s="73"/>
      <c r="B334" s="73"/>
      <c r="C334" s="71"/>
      <c r="D334" s="144"/>
      <c r="E334" s="79"/>
      <c r="F334" s="80"/>
      <c r="G334" s="448"/>
      <c r="H334" s="86"/>
    </row>
    <row r="335" spans="1:8" ht="45" x14ac:dyDescent="0.2">
      <c r="A335" s="73"/>
      <c r="B335" s="73"/>
      <c r="C335" s="71" t="s">
        <v>55</v>
      </c>
      <c r="D335" s="502" t="s">
        <v>149</v>
      </c>
      <c r="E335" s="79"/>
      <c r="F335" s="80"/>
      <c r="G335" s="448"/>
      <c r="H335" s="86"/>
    </row>
    <row r="336" spans="1:8" x14ac:dyDescent="0.2">
      <c r="A336" s="73"/>
      <c r="B336" s="73"/>
      <c r="C336" s="71"/>
      <c r="D336" s="144"/>
      <c r="E336" s="144" t="s">
        <v>24</v>
      </c>
      <c r="F336" s="80">
        <v>3</v>
      </c>
      <c r="G336" s="448">
        <v>0</v>
      </c>
      <c r="H336" s="86">
        <f>+F336*G336</f>
        <v>0</v>
      </c>
    </row>
    <row r="337" spans="1:8" x14ac:dyDescent="0.2">
      <c r="A337" s="73"/>
      <c r="B337" s="73"/>
      <c r="C337" s="71"/>
      <c r="D337" s="144"/>
      <c r="E337" s="79"/>
      <c r="F337" s="80"/>
      <c r="G337" s="448"/>
      <c r="H337" s="86"/>
    </row>
    <row r="338" spans="1:8" ht="56.25" x14ac:dyDescent="0.2">
      <c r="A338" s="73"/>
      <c r="B338" s="73"/>
      <c r="C338" s="71" t="s">
        <v>56</v>
      </c>
      <c r="D338" s="502" t="s">
        <v>788</v>
      </c>
      <c r="E338" s="79"/>
      <c r="F338" s="80"/>
      <c r="G338" s="448"/>
      <c r="H338" s="86"/>
    </row>
    <row r="339" spans="1:8" x14ac:dyDescent="0.2">
      <c r="A339" s="73"/>
      <c r="B339" s="73"/>
      <c r="C339" s="71"/>
      <c r="D339" s="144"/>
      <c r="E339" s="144" t="s">
        <v>24</v>
      </c>
      <c r="F339" s="80">
        <v>1</v>
      </c>
      <c r="G339" s="448">
        <v>0</v>
      </c>
      <c r="H339" s="86">
        <f>+F339*G339</f>
        <v>0</v>
      </c>
    </row>
    <row r="340" spans="1:8" x14ac:dyDescent="0.2">
      <c r="A340" s="73"/>
      <c r="B340" s="73"/>
      <c r="C340" s="71"/>
      <c r="D340" s="144"/>
      <c r="E340" s="79"/>
      <c r="F340" s="80"/>
      <c r="G340" s="448"/>
      <c r="H340" s="86"/>
    </row>
    <row r="341" spans="1:8" ht="22.5" x14ac:dyDescent="0.2">
      <c r="A341" s="73"/>
      <c r="B341" s="73"/>
      <c r="C341" s="71" t="s">
        <v>58</v>
      </c>
      <c r="D341" s="502" t="s">
        <v>152</v>
      </c>
      <c r="E341" s="79"/>
      <c r="F341" s="80"/>
      <c r="G341" s="448"/>
      <c r="H341" s="86"/>
    </row>
    <row r="342" spans="1:8" x14ac:dyDescent="0.2">
      <c r="A342" s="73"/>
      <c r="B342" s="73"/>
      <c r="C342" s="71"/>
      <c r="D342" s="144"/>
      <c r="E342" s="144" t="s">
        <v>24</v>
      </c>
      <c r="F342" s="80">
        <v>1</v>
      </c>
      <c r="G342" s="448">
        <v>0</v>
      </c>
      <c r="H342" s="86">
        <f>+F342*G342</f>
        <v>0</v>
      </c>
    </row>
    <row r="343" spans="1:8" x14ac:dyDescent="0.2">
      <c r="A343" s="73"/>
      <c r="B343" s="73"/>
      <c r="C343" s="71"/>
      <c r="D343" s="144"/>
      <c r="E343" s="79"/>
      <c r="F343" s="80"/>
      <c r="G343" s="448"/>
      <c r="H343" s="86"/>
    </row>
    <row r="344" spans="1:8" x14ac:dyDescent="0.2">
      <c r="A344" s="73"/>
      <c r="B344" s="73"/>
      <c r="C344" s="71" t="s">
        <v>59</v>
      </c>
      <c r="D344" s="144" t="s">
        <v>17</v>
      </c>
      <c r="E344" s="79"/>
      <c r="F344" s="80"/>
      <c r="G344" s="448"/>
      <c r="H344" s="86"/>
    </row>
    <row r="345" spans="1:8" x14ac:dyDescent="0.2">
      <c r="A345" s="73"/>
      <c r="B345" s="73"/>
      <c r="C345" s="71"/>
      <c r="D345" s="144"/>
      <c r="E345" s="144" t="s">
        <v>0</v>
      </c>
      <c r="F345" s="80">
        <v>384.8</v>
      </c>
      <c r="G345" s="448">
        <v>0</v>
      </c>
      <c r="H345" s="86">
        <f>+F345*G345</f>
        <v>0</v>
      </c>
    </row>
    <row r="346" spans="1:8" x14ac:dyDescent="0.2">
      <c r="A346" s="73"/>
      <c r="B346" s="73"/>
      <c r="C346" s="71"/>
      <c r="D346" s="144"/>
      <c r="E346" s="144"/>
      <c r="F346" s="80"/>
      <c r="G346" s="448"/>
      <c r="H346" s="86"/>
    </row>
    <row r="347" spans="1:8" s="226" customFormat="1" x14ac:dyDescent="0.2">
      <c r="A347" s="64">
        <v>8</v>
      </c>
      <c r="B347" s="64"/>
      <c r="C347" s="65"/>
      <c r="D347" s="154" t="s">
        <v>590</v>
      </c>
      <c r="E347" s="67"/>
      <c r="F347" s="65"/>
      <c r="G347" s="68"/>
      <c r="H347" s="449">
        <f>SUM(H348:H428)</f>
        <v>0</v>
      </c>
    </row>
    <row r="348" spans="1:8" ht="33.75" x14ac:dyDescent="0.2">
      <c r="A348" s="73"/>
      <c r="B348" s="73"/>
      <c r="C348" s="71" t="s">
        <v>147</v>
      </c>
      <c r="D348" s="502" t="s">
        <v>789</v>
      </c>
      <c r="E348" s="79"/>
      <c r="F348" s="80"/>
      <c r="G348" s="448"/>
      <c r="H348" s="118"/>
    </row>
    <row r="349" spans="1:8" x14ac:dyDescent="0.2">
      <c r="A349" s="73"/>
      <c r="B349" s="73"/>
      <c r="C349" s="71"/>
      <c r="D349" s="45"/>
      <c r="E349" s="144" t="s">
        <v>6</v>
      </c>
      <c r="F349" s="80">
        <v>7</v>
      </c>
      <c r="G349" s="448">
        <v>0</v>
      </c>
      <c r="H349" s="86">
        <f>+F349*G349</f>
        <v>0</v>
      </c>
    </row>
    <row r="350" spans="1:8" x14ac:dyDescent="0.2">
      <c r="A350" s="73"/>
      <c r="B350" s="73"/>
      <c r="C350" s="71"/>
      <c r="D350" s="144"/>
      <c r="E350" s="79"/>
      <c r="F350" s="80"/>
      <c r="G350" s="448"/>
      <c r="H350" s="118"/>
    </row>
    <row r="351" spans="1:8" ht="33.75" x14ac:dyDescent="0.2">
      <c r="A351" s="73"/>
      <c r="B351" s="73"/>
      <c r="C351" s="71" t="s">
        <v>30</v>
      </c>
      <c r="D351" s="502" t="s">
        <v>790</v>
      </c>
      <c r="E351" s="79"/>
      <c r="F351" s="80"/>
      <c r="G351" s="448"/>
      <c r="H351" s="86"/>
    </row>
    <row r="352" spans="1:8" x14ac:dyDescent="0.2">
      <c r="A352" s="73"/>
      <c r="B352" s="73"/>
      <c r="C352" s="71"/>
      <c r="D352" s="45"/>
      <c r="E352" s="144" t="s">
        <v>6</v>
      </c>
      <c r="F352" s="80">
        <v>2</v>
      </c>
      <c r="G352" s="448">
        <v>0</v>
      </c>
      <c r="H352" s="118">
        <f>+F352*G352</f>
        <v>0</v>
      </c>
    </row>
    <row r="353" spans="1:8" x14ac:dyDescent="0.2">
      <c r="A353" s="73"/>
      <c r="B353" s="73"/>
      <c r="C353" s="71"/>
      <c r="D353" s="144"/>
      <c r="E353" s="79"/>
      <c r="F353" s="80"/>
      <c r="G353" s="448"/>
      <c r="H353" s="86"/>
    </row>
    <row r="354" spans="1:8" ht="33.75" x14ac:dyDescent="0.2">
      <c r="A354" s="73"/>
      <c r="B354" s="73"/>
      <c r="C354" s="71" t="s">
        <v>54</v>
      </c>
      <c r="D354" s="502" t="s">
        <v>791</v>
      </c>
      <c r="E354" s="79"/>
      <c r="F354" s="80"/>
      <c r="G354" s="448"/>
      <c r="H354" s="118"/>
    </row>
    <row r="355" spans="1:8" x14ac:dyDescent="0.2">
      <c r="A355" s="73"/>
      <c r="B355" s="73"/>
      <c r="C355" s="71"/>
      <c r="D355" s="144"/>
      <c r="E355" s="144" t="s">
        <v>6</v>
      </c>
      <c r="F355" s="80">
        <v>1</v>
      </c>
      <c r="G355" s="448">
        <v>0</v>
      </c>
      <c r="H355" s="86">
        <f>+F355*G355</f>
        <v>0</v>
      </c>
    </row>
    <row r="356" spans="1:8" x14ac:dyDescent="0.2">
      <c r="A356" s="73"/>
      <c r="B356" s="73"/>
      <c r="C356" s="71"/>
      <c r="D356" s="144"/>
      <c r="E356" s="79"/>
      <c r="F356" s="80"/>
      <c r="G356" s="448"/>
      <c r="H356" s="118"/>
    </row>
    <row r="357" spans="1:8" ht="33.75" x14ac:dyDescent="0.2">
      <c r="A357" s="73"/>
      <c r="B357" s="73"/>
      <c r="C357" s="71" t="s">
        <v>55</v>
      </c>
      <c r="D357" s="502" t="s">
        <v>544</v>
      </c>
      <c r="E357" s="79"/>
      <c r="F357" s="80"/>
      <c r="G357" s="448"/>
      <c r="H357" s="86"/>
    </row>
    <row r="358" spans="1:8" x14ac:dyDescent="0.2">
      <c r="A358" s="73"/>
      <c r="B358" s="73"/>
      <c r="C358" s="71"/>
      <c r="D358" s="144"/>
      <c r="E358" s="144" t="s">
        <v>6</v>
      </c>
      <c r="F358" s="80">
        <v>3</v>
      </c>
      <c r="G358" s="448">
        <v>0</v>
      </c>
      <c r="H358" s="118">
        <f>+F358*G358</f>
        <v>0</v>
      </c>
    </row>
    <row r="359" spans="1:8" x14ac:dyDescent="0.2">
      <c r="A359" s="73"/>
      <c r="B359" s="73"/>
      <c r="C359" s="71"/>
      <c r="D359" s="144"/>
      <c r="E359" s="79"/>
      <c r="F359" s="80"/>
      <c r="G359" s="448"/>
      <c r="H359" s="86"/>
    </row>
    <row r="360" spans="1:8" ht="22.5" x14ac:dyDescent="0.2">
      <c r="A360" s="73"/>
      <c r="B360" s="73"/>
      <c r="C360" s="71" t="s">
        <v>56</v>
      </c>
      <c r="D360" s="502" t="s">
        <v>545</v>
      </c>
      <c r="E360" s="79"/>
      <c r="F360" s="80"/>
      <c r="G360" s="448"/>
      <c r="H360" s="118"/>
    </row>
    <row r="361" spans="1:8" x14ac:dyDescent="0.2">
      <c r="A361" s="73"/>
      <c r="B361" s="73"/>
      <c r="C361" s="71"/>
      <c r="D361" s="144"/>
      <c r="E361" s="144" t="s">
        <v>6</v>
      </c>
      <c r="F361" s="80">
        <v>2</v>
      </c>
      <c r="G361" s="448">
        <v>0</v>
      </c>
      <c r="H361" s="86">
        <f>+F361*G361</f>
        <v>0</v>
      </c>
    </row>
    <row r="362" spans="1:8" x14ac:dyDescent="0.2">
      <c r="A362" s="73"/>
      <c r="B362" s="73"/>
      <c r="C362" s="71"/>
      <c r="D362" s="144"/>
      <c r="E362" s="79"/>
      <c r="F362" s="80"/>
      <c r="G362" s="448"/>
      <c r="H362" s="118"/>
    </row>
    <row r="363" spans="1:8" ht="22.5" x14ac:dyDescent="0.2">
      <c r="A363" s="73"/>
      <c r="B363" s="73"/>
      <c r="C363" s="71" t="s">
        <v>58</v>
      </c>
      <c r="D363" s="502" t="s">
        <v>123</v>
      </c>
      <c r="E363" s="79"/>
      <c r="F363" s="80"/>
      <c r="G363" s="448"/>
      <c r="H363" s="86"/>
    </row>
    <row r="364" spans="1:8" x14ac:dyDescent="0.2">
      <c r="A364" s="73"/>
      <c r="B364" s="73"/>
      <c r="C364" s="71"/>
      <c r="D364" s="144"/>
      <c r="E364" s="144" t="s">
        <v>6</v>
      </c>
      <c r="F364" s="80">
        <v>1</v>
      </c>
      <c r="G364" s="448">
        <v>0</v>
      </c>
      <c r="H364" s="118">
        <f>+F364*G364</f>
        <v>0</v>
      </c>
    </row>
    <row r="365" spans="1:8" x14ac:dyDescent="0.2">
      <c r="A365" s="73"/>
      <c r="B365" s="73"/>
      <c r="C365" s="71"/>
      <c r="D365" s="144"/>
      <c r="E365" s="79"/>
      <c r="F365" s="80"/>
      <c r="G365" s="448"/>
      <c r="H365" s="86"/>
    </row>
    <row r="366" spans="1:8" ht="22.5" x14ac:dyDescent="0.2">
      <c r="A366" s="73"/>
      <c r="B366" s="73"/>
      <c r="C366" s="71" t="s">
        <v>59</v>
      </c>
      <c r="D366" s="502" t="s">
        <v>546</v>
      </c>
      <c r="E366" s="79"/>
      <c r="F366" s="80"/>
      <c r="G366" s="448"/>
      <c r="H366" s="118"/>
    </row>
    <row r="367" spans="1:8" x14ac:dyDescent="0.2">
      <c r="A367" s="73"/>
      <c r="B367" s="73"/>
      <c r="C367" s="71"/>
      <c r="D367" s="144"/>
      <c r="E367" s="144" t="s">
        <v>6</v>
      </c>
      <c r="F367" s="80">
        <v>5</v>
      </c>
      <c r="G367" s="448">
        <v>0</v>
      </c>
      <c r="H367" s="86">
        <f>+F367*G367</f>
        <v>0</v>
      </c>
    </row>
    <row r="368" spans="1:8" x14ac:dyDescent="0.2">
      <c r="A368" s="73"/>
      <c r="B368" s="73"/>
      <c r="C368" s="71"/>
      <c r="D368" s="144"/>
      <c r="E368" s="79"/>
      <c r="F368" s="80"/>
      <c r="G368" s="448"/>
      <c r="H368" s="118"/>
    </row>
    <row r="369" spans="1:8" ht="33.75" x14ac:dyDescent="0.2">
      <c r="A369" s="73"/>
      <c r="B369" s="73"/>
      <c r="C369" s="71" t="s">
        <v>67</v>
      </c>
      <c r="D369" s="502" t="s">
        <v>548</v>
      </c>
      <c r="E369" s="79"/>
      <c r="F369" s="80"/>
      <c r="G369" s="448"/>
      <c r="H369" s="86"/>
    </row>
    <row r="370" spans="1:8" x14ac:dyDescent="0.2">
      <c r="A370" s="73"/>
      <c r="B370" s="73"/>
      <c r="C370" s="71"/>
      <c r="D370" s="144"/>
      <c r="E370" s="144" t="s">
        <v>6</v>
      </c>
      <c r="F370" s="80">
        <v>1</v>
      </c>
      <c r="G370" s="448">
        <v>0</v>
      </c>
      <c r="H370" s="118">
        <f>+F370*G370</f>
        <v>0</v>
      </c>
    </row>
    <row r="371" spans="1:8" x14ac:dyDescent="0.2">
      <c r="A371" s="73"/>
      <c r="B371" s="73"/>
      <c r="C371" s="71"/>
      <c r="D371" s="144"/>
      <c r="E371" s="79"/>
      <c r="F371" s="80"/>
      <c r="G371" s="448"/>
      <c r="H371" s="86"/>
    </row>
    <row r="372" spans="1:8" ht="45" x14ac:dyDescent="0.2">
      <c r="A372" s="73"/>
      <c r="B372" s="73"/>
      <c r="C372" s="71" t="s">
        <v>50</v>
      </c>
      <c r="D372" s="502" t="s">
        <v>547</v>
      </c>
      <c r="E372" s="79"/>
      <c r="F372" s="80"/>
      <c r="G372" s="448"/>
      <c r="H372" s="118"/>
    </row>
    <row r="373" spans="1:8" x14ac:dyDescent="0.2">
      <c r="A373" s="73"/>
      <c r="B373" s="73"/>
      <c r="C373" s="71"/>
      <c r="D373" s="144"/>
      <c r="E373" s="144" t="s">
        <v>6</v>
      </c>
      <c r="F373" s="80">
        <v>9</v>
      </c>
      <c r="G373" s="448">
        <v>0</v>
      </c>
      <c r="H373" s="86">
        <f>+F373*G373</f>
        <v>0</v>
      </c>
    </row>
    <row r="374" spans="1:8" x14ac:dyDescent="0.2">
      <c r="A374" s="73"/>
      <c r="B374" s="73"/>
      <c r="C374" s="71"/>
      <c r="D374" s="144"/>
      <c r="E374" s="79"/>
      <c r="F374" s="80"/>
      <c r="G374" s="448"/>
      <c r="H374" s="118"/>
    </row>
    <row r="375" spans="1:8" ht="33.75" x14ac:dyDescent="0.2">
      <c r="A375" s="73"/>
      <c r="B375" s="73"/>
      <c r="C375" s="71" t="s">
        <v>25</v>
      </c>
      <c r="D375" s="502" t="s">
        <v>588</v>
      </c>
      <c r="E375" s="79"/>
      <c r="F375" s="80"/>
      <c r="G375" s="448"/>
      <c r="H375" s="86"/>
    </row>
    <row r="376" spans="1:8" x14ac:dyDescent="0.2">
      <c r="A376" s="73"/>
      <c r="B376" s="73"/>
      <c r="C376" s="71"/>
      <c r="D376" s="144"/>
      <c r="E376" s="144" t="s">
        <v>6</v>
      </c>
      <c r="F376" s="80">
        <v>18</v>
      </c>
      <c r="G376" s="448">
        <v>0</v>
      </c>
      <c r="H376" s="118">
        <f>+F376*G376</f>
        <v>0</v>
      </c>
    </row>
    <row r="377" spans="1:8" x14ac:dyDescent="0.2">
      <c r="A377" s="73"/>
      <c r="B377" s="73"/>
      <c r="C377" s="71"/>
      <c r="D377" s="144"/>
      <c r="E377" s="79"/>
      <c r="F377" s="80"/>
      <c r="G377" s="448"/>
      <c r="H377" s="86"/>
    </row>
    <row r="378" spans="1:8" ht="45" x14ac:dyDescent="0.2">
      <c r="A378" s="73"/>
      <c r="B378" s="73"/>
      <c r="C378" s="71" t="s">
        <v>26</v>
      </c>
      <c r="D378" s="502" t="s">
        <v>549</v>
      </c>
      <c r="E378" s="144"/>
      <c r="F378" s="80"/>
      <c r="G378" s="448"/>
      <c r="H378" s="118"/>
    </row>
    <row r="379" spans="1:8" x14ac:dyDescent="0.2">
      <c r="A379" s="73"/>
      <c r="B379" s="73"/>
      <c r="C379" s="71"/>
      <c r="D379" s="144"/>
      <c r="E379" s="144" t="s">
        <v>24</v>
      </c>
      <c r="F379" s="80">
        <v>2</v>
      </c>
      <c r="G379" s="448">
        <v>0</v>
      </c>
      <c r="H379" s="86">
        <f>+F379*G379</f>
        <v>0</v>
      </c>
    </row>
    <row r="380" spans="1:8" x14ac:dyDescent="0.2">
      <c r="A380" s="73"/>
      <c r="B380" s="73"/>
      <c r="C380" s="71"/>
      <c r="D380" s="144"/>
      <c r="E380" s="79"/>
      <c r="F380" s="80"/>
      <c r="G380" s="448"/>
      <c r="H380" s="118"/>
    </row>
    <row r="381" spans="1:8" ht="101.25" x14ac:dyDescent="0.2">
      <c r="A381" s="73"/>
      <c r="B381" s="73"/>
      <c r="C381" s="71" t="s">
        <v>32</v>
      </c>
      <c r="D381" s="502" t="s">
        <v>792</v>
      </c>
      <c r="E381" s="79"/>
      <c r="F381" s="80"/>
      <c r="G381" s="448"/>
      <c r="H381" s="86"/>
    </row>
    <row r="382" spans="1:8" x14ac:dyDescent="0.2">
      <c r="A382" s="73"/>
      <c r="B382" s="73"/>
      <c r="C382" s="71"/>
      <c r="D382" s="144"/>
      <c r="E382" s="144" t="s">
        <v>24</v>
      </c>
      <c r="F382" s="80">
        <v>1</v>
      </c>
      <c r="G382" s="448">
        <v>0</v>
      </c>
      <c r="H382" s="118">
        <f>+F382*G382</f>
        <v>0</v>
      </c>
    </row>
    <row r="383" spans="1:8" x14ac:dyDescent="0.2">
      <c r="A383" s="73"/>
      <c r="B383" s="73"/>
      <c r="C383" s="71"/>
      <c r="D383" s="144"/>
      <c r="E383" s="79"/>
      <c r="F383" s="80"/>
      <c r="G383" s="448"/>
      <c r="H383" s="86"/>
    </row>
    <row r="384" spans="1:8" ht="22.5" x14ac:dyDescent="0.2">
      <c r="A384" s="73"/>
      <c r="B384" s="73"/>
      <c r="C384" s="71" t="s">
        <v>33</v>
      </c>
      <c r="D384" s="502" t="s">
        <v>128</v>
      </c>
      <c r="E384" s="79"/>
      <c r="F384" s="80"/>
      <c r="G384" s="448"/>
      <c r="H384" s="118"/>
    </row>
    <row r="385" spans="1:8" x14ac:dyDescent="0.2">
      <c r="A385" s="73"/>
      <c r="B385" s="73"/>
      <c r="C385" s="71"/>
      <c r="D385" s="144"/>
      <c r="E385" s="144" t="s">
        <v>6</v>
      </c>
      <c r="F385" s="80">
        <v>1</v>
      </c>
      <c r="G385" s="448">
        <v>0</v>
      </c>
      <c r="H385" s="86">
        <f>+F385*G385</f>
        <v>0</v>
      </c>
    </row>
    <row r="386" spans="1:8" x14ac:dyDescent="0.2">
      <c r="A386" s="73"/>
      <c r="B386" s="73"/>
      <c r="C386" s="71"/>
      <c r="D386" s="144"/>
      <c r="E386" s="79"/>
      <c r="F386" s="80"/>
      <c r="G386" s="448"/>
      <c r="H386" s="118"/>
    </row>
    <row r="387" spans="1:8" ht="22.5" x14ac:dyDescent="0.2">
      <c r="A387" s="73"/>
      <c r="B387" s="73"/>
      <c r="C387" s="71" t="s">
        <v>34</v>
      </c>
      <c r="D387" s="502" t="s">
        <v>124</v>
      </c>
      <c r="E387" s="79"/>
      <c r="F387" s="80"/>
      <c r="G387" s="448"/>
      <c r="H387" s="86"/>
    </row>
    <row r="388" spans="1:8" x14ac:dyDescent="0.2">
      <c r="A388" s="73"/>
      <c r="B388" s="73"/>
      <c r="C388" s="71"/>
      <c r="D388" s="144"/>
      <c r="E388" s="144" t="s">
        <v>6</v>
      </c>
      <c r="F388" s="80">
        <v>1</v>
      </c>
      <c r="G388" s="448">
        <v>0</v>
      </c>
      <c r="H388" s="118">
        <f>+F388*G388</f>
        <v>0</v>
      </c>
    </row>
    <row r="389" spans="1:8" x14ac:dyDescent="0.2">
      <c r="A389" s="73"/>
      <c r="B389" s="73"/>
      <c r="C389" s="71"/>
      <c r="D389" s="144"/>
      <c r="E389" s="79"/>
      <c r="F389" s="80"/>
      <c r="G389" s="448"/>
      <c r="H389" s="86"/>
    </row>
    <row r="390" spans="1:8" ht="22.5" x14ac:dyDescent="0.2">
      <c r="A390" s="73"/>
      <c r="B390" s="73"/>
      <c r="C390" s="71" t="s">
        <v>35</v>
      </c>
      <c r="D390" s="502" t="s">
        <v>127</v>
      </c>
      <c r="E390" s="79"/>
      <c r="F390" s="80"/>
      <c r="G390" s="448"/>
      <c r="H390" s="118"/>
    </row>
    <row r="391" spans="1:8" x14ac:dyDescent="0.2">
      <c r="A391" s="73"/>
      <c r="B391" s="73"/>
      <c r="C391" s="71"/>
      <c r="D391" s="144"/>
      <c r="E391" s="144" t="s">
        <v>6</v>
      </c>
      <c r="F391" s="80">
        <v>1</v>
      </c>
      <c r="G391" s="448">
        <v>0</v>
      </c>
      <c r="H391" s="86">
        <f>+F391*G391</f>
        <v>0</v>
      </c>
    </row>
    <row r="392" spans="1:8" x14ac:dyDescent="0.2">
      <c r="A392" s="73"/>
      <c r="B392" s="73"/>
      <c r="C392" s="71"/>
      <c r="D392" s="144"/>
      <c r="E392" s="79"/>
      <c r="F392" s="80"/>
      <c r="G392" s="448"/>
      <c r="H392" s="118"/>
    </row>
    <row r="393" spans="1:8" ht="22.5" x14ac:dyDescent="0.2">
      <c r="A393" s="73"/>
      <c r="B393" s="73"/>
      <c r="C393" s="71" t="s">
        <v>36</v>
      </c>
      <c r="D393" s="502" t="s">
        <v>126</v>
      </c>
      <c r="E393" s="79"/>
      <c r="F393" s="80"/>
      <c r="G393" s="448"/>
      <c r="H393" s="86"/>
    </row>
    <row r="394" spans="1:8" x14ac:dyDescent="0.2">
      <c r="A394" s="73"/>
      <c r="B394" s="73"/>
      <c r="C394" s="71"/>
      <c r="D394" s="144"/>
      <c r="E394" s="144" t="s">
        <v>6</v>
      </c>
      <c r="F394" s="80">
        <v>1</v>
      </c>
      <c r="G394" s="448">
        <v>0</v>
      </c>
      <c r="H394" s="118">
        <f>+F394*G394</f>
        <v>0</v>
      </c>
    </row>
    <row r="395" spans="1:8" x14ac:dyDescent="0.2">
      <c r="A395" s="73"/>
      <c r="B395" s="73"/>
      <c r="C395" s="71"/>
      <c r="D395" s="144"/>
      <c r="E395" s="79"/>
      <c r="F395" s="80"/>
      <c r="G395" s="448"/>
      <c r="H395" s="86"/>
    </row>
    <row r="396" spans="1:8" x14ac:dyDescent="0.2">
      <c r="A396" s="73"/>
      <c r="B396" s="73"/>
      <c r="C396" s="71" t="s">
        <v>37</v>
      </c>
      <c r="D396" s="144" t="s">
        <v>125</v>
      </c>
      <c r="E396" s="79"/>
      <c r="F396" s="80"/>
      <c r="G396" s="448"/>
      <c r="H396" s="118"/>
    </row>
    <row r="397" spans="1:8" x14ac:dyDescent="0.2">
      <c r="A397" s="73"/>
      <c r="B397" s="73"/>
      <c r="C397" s="71"/>
      <c r="D397" s="144"/>
      <c r="E397" s="144" t="s">
        <v>6</v>
      </c>
      <c r="F397" s="80">
        <v>1</v>
      </c>
      <c r="G397" s="448">
        <v>0</v>
      </c>
      <c r="H397" s="86">
        <f>+F397*G397</f>
        <v>0</v>
      </c>
    </row>
    <row r="398" spans="1:8" x14ac:dyDescent="0.2">
      <c r="A398" s="73"/>
      <c r="B398" s="73"/>
      <c r="C398" s="71"/>
      <c r="D398" s="144"/>
      <c r="E398" s="79"/>
      <c r="F398" s="80"/>
      <c r="G398" s="448"/>
      <c r="H398" s="118"/>
    </row>
    <row r="399" spans="1:8" ht="78.75" x14ac:dyDescent="0.2">
      <c r="A399" s="73"/>
      <c r="B399" s="73"/>
      <c r="C399" s="71" t="s">
        <v>60</v>
      </c>
      <c r="D399" s="502" t="s">
        <v>793</v>
      </c>
      <c r="E399" s="79"/>
      <c r="F399" s="80"/>
      <c r="G399" s="448"/>
      <c r="H399" s="86"/>
    </row>
    <row r="400" spans="1:8" x14ac:dyDescent="0.2">
      <c r="A400" s="73"/>
      <c r="B400" s="73"/>
      <c r="C400" s="71"/>
      <c r="D400" s="144"/>
      <c r="E400" s="144" t="s">
        <v>24</v>
      </c>
      <c r="F400" s="80">
        <v>3</v>
      </c>
      <c r="G400" s="448">
        <v>0</v>
      </c>
      <c r="H400" s="118">
        <f>+F400*G400</f>
        <v>0</v>
      </c>
    </row>
    <row r="401" spans="1:8" x14ac:dyDescent="0.2">
      <c r="A401" s="73"/>
      <c r="B401" s="73"/>
      <c r="C401" s="71"/>
      <c r="D401" s="144"/>
      <c r="E401" s="79"/>
      <c r="F401" s="80"/>
      <c r="G401" s="448"/>
      <c r="H401" s="86"/>
    </row>
    <row r="402" spans="1:8" ht="33.75" x14ac:dyDescent="0.2">
      <c r="A402" s="73"/>
      <c r="B402" s="73"/>
      <c r="C402" s="71" t="s">
        <v>61</v>
      </c>
      <c r="D402" s="502" t="s">
        <v>794</v>
      </c>
      <c r="E402" s="79"/>
      <c r="F402" s="80"/>
      <c r="G402" s="448"/>
      <c r="H402" s="118"/>
    </row>
    <row r="403" spans="1:8" x14ac:dyDescent="0.2">
      <c r="A403" s="73"/>
      <c r="B403" s="73"/>
      <c r="C403" s="71"/>
      <c r="D403" s="144"/>
      <c r="E403" s="144" t="s">
        <v>6</v>
      </c>
      <c r="F403" s="80">
        <v>3</v>
      </c>
      <c r="G403" s="448">
        <v>0</v>
      </c>
      <c r="H403" s="86">
        <f>+F403*G403</f>
        <v>0</v>
      </c>
    </row>
    <row r="404" spans="1:8" x14ac:dyDescent="0.2">
      <c r="A404" s="73"/>
      <c r="B404" s="73"/>
      <c r="C404" s="71"/>
      <c r="D404" s="144"/>
      <c r="E404" s="79"/>
      <c r="F404" s="80"/>
      <c r="G404" s="448"/>
      <c r="H404" s="118"/>
    </row>
    <row r="405" spans="1:8" ht="22.5" x14ac:dyDescent="0.2">
      <c r="A405" s="73"/>
      <c r="B405" s="73"/>
      <c r="C405" s="71" t="s">
        <v>62</v>
      </c>
      <c r="D405" s="502" t="s">
        <v>796</v>
      </c>
      <c r="E405" s="79"/>
      <c r="F405" s="80"/>
      <c r="G405" s="448"/>
      <c r="H405" s="86"/>
    </row>
    <row r="406" spans="1:8" x14ac:dyDescent="0.2">
      <c r="A406" s="73"/>
      <c r="B406" s="73"/>
      <c r="C406" s="71"/>
      <c r="D406" s="144"/>
      <c r="E406" s="144" t="s">
        <v>24</v>
      </c>
      <c r="F406" s="80">
        <v>1</v>
      </c>
      <c r="G406" s="448">
        <v>0</v>
      </c>
      <c r="H406" s="118">
        <f>+F406*G406</f>
        <v>0</v>
      </c>
    </row>
    <row r="407" spans="1:8" x14ac:dyDescent="0.2">
      <c r="A407" s="73"/>
      <c r="B407" s="73"/>
      <c r="C407" s="71"/>
      <c r="D407" s="144"/>
      <c r="E407" s="79"/>
      <c r="F407" s="80"/>
      <c r="G407" s="448"/>
      <c r="H407" s="86"/>
    </row>
    <row r="408" spans="1:8" ht="22.5" x14ac:dyDescent="0.2">
      <c r="A408" s="73"/>
      <c r="B408" s="73"/>
      <c r="C408" s="71" t="s">
        <v>63</v>
      </c>
      <c r="D408" s="502" t="s">
        <v>795</v>
      </c>
      <c r="E408" s="79"/>
      <c r="F408" s="80"/>
      <c r="G408" s="448"/>
      <c r="H408" s="118"/>
    </row>
    <row r="409" spans="1:8" x14ac:dyDescent="0.2">
      <c r="A409" s="73"/>
      <c r="B409" s="73"/>
      <c r="C409" s="71"/>
      <c r="D409" s="144"/>
      <c r="E409" s="144" t="s">
        <v>24</v>
      </c>
      <c r="F409" s="80">
        <v>1</v>
      </c>
      <c r="G409" s="448">
        <v>0</v>
      </c>
      <c r="H409" s="86">
        <f>+F409*G409</f>
        <v>0</v>
      </c>
    </row>
    <row r="410" spans="1:8" x14ac:dyDescent="0.2">
      <c r="A410" s="73"/>
      <c r="B410" s="73"/>
      <c r="C410" s="71"/>
      <c r="D410" s="144"/>
      <c r="E410" s="79"/>
      <c r="F410" s="80"/>
      <c r="G410" s="448"/>
      <c r="H410" s="118"/>
    </row>
    <row r="411" spans="1:8" ht="33.75" x14ac:dyDescent="0.2">
      <c r="A411" s="73"/>
      <c r="B411" s="73"/>
      <c r="C411" s="71" t="s">
        <v>64</v>
      </c>
      <c r="D411" s="502" t="s">
        <v>797</v>
      </c>
      <c r="E411" s="79"/>
      <c r="F411" s="80"/>
      <c r="G411" s="448"/>
      <c r="H411" s="86"/>
    </row>
    <row r="412" spans="1:8" x14ac:dyDescent="0.2">
      <c r="A412" s="73"/>
      <c r="B412" s="73"/>
      <c r="C412" s="71"/>
      <c r="D412" s="144"/>
      <c r="E412" s="144" t="s">
        <v>24</v>
      </c>
      <c r="F412" s="80">
        <v>2</v>
      </c>
      <c r="G412" s="448">
        <v>0</v>
      </c>
      <c r="H412" s="118">
        <f>+F412*G412</f>
        <v>0</v>
      </c>
    </row>
    <row r="413" spans="1:8" x14ac:dyDescent="0.2">
      <c r="A413" s="73"/>
      <c r="B413" s="73"/>
      <c r="C413" s="71"/>
      <c r="D413" s="144"/>
      <c r="E413" s="79"/>
      <c r="F413" s="80"/>
      <c r="G413" s="448"/>
      <c r="H413" s="86"/>
    </row>
    <row r="414" spans="1:8" x14ac:dyDescent="0.2">
      <c r="A414" s="73"/>
      <c r="B414" s="73"/>
      <c r="C414" s="71" t="s">
        <v>65</v>
      </c>
      <c r="D414" s="144" t="s">
        <v>71</v>
      </c>
      <c r="E414" s="79"/>
      <c r="F414" s="80"/>
      <c r="G414" s="448"/>
      <c r="H414" s="118"/>
    </row>
    <row r="415" spans="1:8" x14ac:dyDescent="0.2">
      <c r="A415" s="73"/>
      <c r="B415" s="73"/>
      <c r="C415" s="71"/>
      <c r="D415" s="144"/>
      <c r="E415" s="144" t="s">
        <v>6</v>
      </c>
      <c r="F415" s="80">
        <v>3</v>
      </c>
      <c r="G415" s="448">
        <v>0</v>
      </c>
      <c r="H415" s="86">
        <f>+F415*G415</f>
        <v>0</v>
      </c>
    </row>
    <row r="416" spans="1:8" x14ac:dyDescent="0.2">
      <c r="A416" s="73"/>
      <c r="B416" s="73"/>
      <c r="C416" s="71"/>
      <c r="D416" s="144"/>
      <c r="E416" s="79"/>
      <c r="F416" s="80"/>
      <c r="G416" s="448"/>
      <c r="H416" s="118"/>
    </row>
    <row r="417" spans="1:8" ht="22.5" x14ac:dyDescent="0.2">
      <c r="A417" s="73"/>
      <c r="B417" s="73"/>
      <c r="C417" s="71" t="s">
        <v>66</v>
      </c>
      <c r="D417" s="502" t="s">
        <v>798</v>
      </c>
      <c r="E417" s="79"/>
      <c r="F417" s="80"/>
      <c r="G417" s="448"/>
      <c r="H417" s="86"/>
    </row>
    <row r="418" spans="1:8" x14ac:dyDescent="0.2">
      <c r="A418" s="73"/>
      <c r="B418" s="73"/>
      <c r="C418" s="71"/>
      <c r="D418" s="144"/>
      <c r="E418" s="144" t="s">
        <v>24</v>
      </c>
      <c r="F418" s="80">
        <v>2</v>
      </c>
      <c r="G418" s="448">
        <v>0</v>
      </c>
      <c r="H418" s="118">
        <f>+F418*G418</f>
        <v>0</v>
      </c>
    </row>
    <row r="419" spans="1:8" x14ac:dyDescent="0.2">
      <c r="A419" s="73"/>
      <c r="B419" s="73"/>
      <c r="C419" s="71"/>
      <c r="D419" s="144"/>
      <c r="E419" s="79"/>
      <c r="F419" s="80"/>
      <c r="G419" s="448"/>
      <c r="H419" s="86"/>
    </row>
    <row r="420" spans="1:8" ht="45" x14ac:dyDescent="0.2">
      <c r="A420" s="73"/>
      <c r="B420" s="73"/>
      <c r="C420" s="71" t="s">
        <v>68</v>
      </c>
      <c r="D420" s="502" t="s">
        <v>799</v>
      </c>
      <c r="E420" s="79"/>
      <c r="F420" s="80"/>
      <c r="G420" s="448"/>
      <c r="H420" s="118"/>
    </row>
    <row r="421" spans="1:8" x14ac:dyDescent="0.2">
      <c r="A421" s="73"/>
      <c r="B421" s="73"/>
      <c r="C421" s="71"/>
      <c r="D421" s="144"/>
      <c r="E421" s="144" t="s">
        <v>24</v>
      </c>
      <c r="F421" s="80">
        <v>3</v>
      </c>
      <c r="G421" s="448">
        <v>0</v>
      </c>
      <c r="H421" s="86">
        <f>+F421*G421</f>
        <v>0</v>
      </c>
    </row>
    <row r="422" spans="1:8" x14ac:dyDescent="0.2">
      <c r="A422" s="73"/>
      <c r="B422" s="73"/>
      <c r="C422" s="71"/>
      <c r="D422" s="144"/>
      <c r="E422" s="79"/>
      <c r="F422" s="80"/>
      <c r="G422" s="448"/>
      <c r="H422" s="118"/>
    </row>
    <row r="423" spans="1:8" ht="22.5" x14ac:dyDescent="0.2">
      <c r="A423" s="73"/>
      <c r="B423" s="73"/>
      <c r="C423" s="71" t="s">
        <v>69</v>
      </c>
      <c r="D423" s="502" t="s">
        <v>800</v>
      </c>
      <c r="E423" s="79"/>
      <c r="F423" s="80"/>
      <c r="G423" s="448"/>
      <c r="H423" s="86"/>
    </row>
    <row r="424" spans="1:8" x14ac:dyDescent="0.2">
      <c r="A424" s="73"/>
      <c r="B424" s="73"/>
      <c r="C424" s="71"/>
      <c r="D424" s="144"/>
      <c r="E424" s="144" t="s">
        <v>24</v>
      </c>
      <c r="F424" s="80">
        <v>1</v>
      </c>
      <c r="G424" s="448">
        <v>0</v>
      </c>
      <c r="H424" s="118">
        <f>+F424*G424</f>
        <v>0</v>
      </c>
    </row>
    <row r="425" spans="1:8" x14ac:dyDescent="0.2">
      <c r="A425" s="73"/>
      <c r="B425" s="73"/>
      <c r="C425" s="71"/>
      <c r="D425" s="144"/>
      <c r="E425" s="79"/>
      <c r="F425" s="80"/>
      <c r="G425" s="448"/>
      <c r="H425" s="86"/>
    </row>
    <row r="426" spans="1:8" ht="33.75" x14ac:dyDescent="0.2">
      <c r="A426" s="73"/>
      <c r="B426" s="73"/>
      <c r="C426" s="71" t="s">
        <v>79</v>
      </c>
      <c r="D426" s="502" t="s">
        <v>801</v>
      </c>
      <c r="E426" s="79"/>
      <c r="F426" s="80"/>
      <c r="G426" s="448"/>
      <c r="H426" s="118"/>
    </row>
    <row r="427" spans="1:8" x14ac:dyDescent="0.2">
      <c r="A427" s="73"/>
      <c r="B427" s="73"/>
      <c r="C427" s="71"/>
      <c r="D427" s="144"/>
      <c r="E427" s="144" t="s">
        <v>24</v>
      </c>
      <c r="F427" s="80">
        <v>2</v>
      </c>
      <c r="G427" s="448">
        <v>0</v>
      </c>
      <c r="H427" s="86">
        <f>+F427*G427</f>
        <v>0</v>
      </c>
    </row>
    <row r="428" spans="1:8" x14ac:dyDescent="0.2">
      <c r="A428" s="73"/>
      <c r="B428" s="73"/>
      <c r="C428" s="71"/>
      <c r="D428" s="144"/>
      <c r="E428" s="144"/>
      <c r="F428" s="80"/>
      <c r="G428" s="448"/>
      <c r="H428" s="86"/>
    </row>
  </sheetData>
  <autoFilter ref="D2:D804"/>
  <mergeCells count="3">
    <mergeCell ref="D19:E19"/>
    <mergeCell ref="D21:E21"/>
    <mergeCell ref="D22:E22"/>
  </mergeCells>
  <pageMargins left="0.70866141732283472" right="0.70866141732283472" top="0.74803149606299213" bottom="0.74803149606299213" header="0.31496062992125984" footer="0.31496062992125984"/>
  <pageSetup paperSize="9" scale="71" fitToHeight="0" orientation="portrait" verticalDpi="300" r:id="rId1"/>
  <drawing r:id="rId2"/>
  <legacyDrawing r:id="rId3"/>
  <oleObjects>
    <mc:AlternateContent xmlns:mc="http://schemas.openxmlformats.org/markup-compatibility/2006">
      <mc:Choice Requires="x14">
        <oleObject progId="Equation.2" shapeId="31745" r:id="rId4">
          <objectPr defaultSize="0" autoPict="0" r:id="rId5">
            <anchor moveWithCells="1" sizeWithCells="1">
              <from>
                <xdr:col>3</xdr:col>
                <xdr:colOff>0</xdr:colOff>
                <xdr:row>153</xdr:row>
                <xdr:rowOff>0</xdr:rowOff>
              </from>
              <to>
                <xdr:col>3</xdr:col>
                <xdr:colOff>142875</xdr:colOff>
                <xdr:row>153</xdr:row>
                <xdr:rowOff>0</xdr:rowOff>
              </to>
            </anchor>
          </objectPr>
        </oleObject>
      </mc:Choice>
      <mc:Fallback>
        <oleObject progId="Equation.2" shapeId="31745" r:id="rId4"/>
      </mc:Fallback>
    </mc:AlternateContent>
    <mc:AlternateContent xmlns:mc="http://schemas.openxmlformats.org/markup-compatibility/2006">
      <mc:Choice Requires="x14">
        <oleObject progId="Equation.2" shapeId="31746" r:id="rId6">
          <objectPr defaultSize="0" autoPict="0" r:id="rId5">
            <anchor moveWithCells="1" sizeWithCells="1">
              <from>
                <xdr:col>3</xdr:col>
                <xdr:colOff>0</xdr:colOff>
                <xdr:row>153</xdr:row>
                <xdr:rowOff>0</xdr:rowOff>
              </from>
              <to>
                <xdr:col>3</xdr:col>
                <xdr:colOff>142875</xdr:colOff>
                <xdr:row>153</xdr:row>
                <xdr:rowOff>0</xdr:rowOff>
              </to>
            </anchor>
          </objectPr>
        </oleObject>
      </mc:Choice>
      <mc:Fallback>
        <oleObject progId="Equation.2" shapeId="31746" r:id="rId6"/>
      </mc:Fallback>
    </mc:AlternateContent>
    <mc:AlternateContent xmlns:mc="http://schemas.openxmlformats.org/markup-compatibility/2006">
      <mc:Choice Requires="x14">
        <oleObject progId="Equation.2" shapeId="31747" r:id="rId7">
          <objectPr defaultSize="0" autoPict="0" r:id="rId5">
            <anchor moveWithCells="1" sizeWithCells="1">
              <from>
                <xdr:col>3</xdr:col>
                <xdr:colOff>0</xdr:colOff>
                <xdr:row>180</xdr:row>
                <xdr:rowOff>0</xdr:rowOff>
              </from>
              <to>
                <xdr:col>3</xdr:col>
                <xdr:colOff>142875</xdr:colOff>
                <xdr:row>180</xdr:row>
                <xdr:rowOff>0</xdr:rowOff>
              </to>
            </anchor>
          </objectPr>
        </oleObject>
      </mc:Choice>
      <mc:Fallback>
        <oleObject progId="Equation.2" shapeId="31747" r:id="rId7"/>
      </mc:Fallback>
    </mc:AlternateContent>
    <mc:AlternateContent xmlns:mc="http://schemas.openxmlformats.org/markup-compatibility/2006">
      <mc:Choice Requires="x14">
        <oleObject progId="Equation.2" shapeId="31748" r:id="rId8">
          <objectPr defaultSize="0" autoPict="0" r:id="rId5">
            <anchor moveWithCells="1" sizeWithCells="1">
              <from>
                <xdr:col>3</xdr:col>
                <xdr:colOff>0</xdr:colOff>
                <xdr:row>180</xdr:row>
                <xdr:rowOff>0</xdr:rowOff>
              </from>
              <to>
                <xdr:col>3</xdr:col>
                <xdr:colOff>142875</xdr:colOff>
                <xdr:row>180</xdr:row>
                <xdr:rowOff>0</xdr:rowOff>
              </to>
            </anchor>
          </objectPr>
        </oleObject>
      </mc:Choice>
      <mc:Fallback>
        <oleObject progId="Equation.2" shapeId="31748" r:id="rId8"/>
      </mc:Fallback>
    </mc:AlternateContent>
    <mc:AlternateContent xmlns:mc="http://schemas.openxmlformats.org/markup-compatibility/2006">
      <mc:Choice Requires="x14">
        <oleObject progId="Equation.2" shapeId="31749" r:id="rId9">
          <objectPr defaultSize="0" autoPict="0" r:id="rId5">
            <anchor moveWithCells="1" sizeWithCells="1">
              <from>
                <xdr:col>3</xdr:col>
                <xdr:colOff>0</xdr:colOff>
                <xdr:row>219</xdr:row>
                <xdr:rowOff>0</xdr:rowOff>
              </from>
              <to>
                <xdr:col>3</xdr:col>
                <xdr:colOff>142875</xdr:colOff>
                <xdr:row>219</xdr:row>
                <xdr:rowOff>0</xdr:rowOff>
              </to>
            </anchor>
          </objectPr>
        </oleObject>
      </mc:Choice>
      <mc:Fallback>
        <oleObject progId="Equation.2" shapeId="31749" r:id="rId9"/>
      </mc:Fallback>
    </mc:AlternateContent>
    <mc:AlternateContent xmlns:mc="http://schemas.openxmlformats.org/markup-compatibility/2006">
      <mc:Choice Requires="x14">
        <oleObject progId="Equation.2" shapeId="31750" r:id="rId10">
          <objectPr defaultSize="0" autoPict="0" r:id="rId5">
            <anchor moveWithCells="1" sizeWithCells="1">
              <from>
                <xdr:col>3</xdr:col>
                <xdr:colOff>0</xdr:colOff>
                <xdr:row>219</xdr:row>
                <xdr:rowOff>0</xdr:rowOff>
              </from>
              <to>
                <xdr:col>3</xdr:col>
                <xdr:colOff>142875</xdr:colOff>
                <xdr:row>219</xdr:row>
                <xdr:rowOff>0</xdr:rowOff>
              </to>
            </anchor>
          </objectPr>
        </oleObject>
      </mc:Choice>
      <mc:Fallback>
        <oleObject progId="Equation.2" shapeId="31750" r:id="rId10"/>
      </mc:Fallback>
    </mc:AlternateContent>
    <mc:AlternateContent xmlns:mc="http://schemas.openxmlformats.org/markup-compatibility/2006">
      <mc:Choice Requires="x14">
        <oleObject progId="Equation.2" shapeId="31751" r:id="rId11">
          <objectPr defaultSize="0" autoPict="0" r:id="rId5">
            <anchor moveWithCells="1" sizeWithCells="1">
              <from>
                <xdr:col>3</xdr:col>
                <xdr:colOff>0</xdr:colOff>
                <xdr:row>245</xdr:row>
                <xdr:rowOff>0</xdr:rowOff>
              </from>
              <to>
                <xdr:col>3</xdr:col>
                <xdr:colOff>142875</xdr:colOff>
                <xdr:row>245</xdr:row>
                <xdr:rowOff>0</xdr:rowOff>
              </to>
            </anchor>
          </objectPr>
        </oleObject>
      </mc:Choice>
      <mc:Fallback>
        <oleObject progId="Equation.2" shapeId="31751" r:id="rId11"/>
      </mc:Fallback>
    </mc:AlternateContent>
    <mc:AlternateContent xmlns:mc="http://schemas.openxmlformats.org/markup-compatibility/2006">
      <mc:Choice Requires="x14">
        <oleObject progId="Equation.2" shapeId="31752" r:id="rId12">
          <objectPr defaultSize="0" autoPict="0" r:id="rId5">
            <anchor moveWithCells="1" sizeWithCells="1">
              <from>
                <xdr:col>3</xdr:col>
                <xdr:colOff>0</xdr:colOff>
                <xdr:row>245</xdr:row>
                <xdr:rowOff>0</xdr:rowOff>
              </from>
              <to>
                <xdr:col>3</xdr:col>
                <xdr:colOff>142875</xdr:colOff>
                <xdr:row>245</xdr:row>
                <xdr:rowOff>0</xdr:rowOff>
              </to>
            </anchor>
          </objectPr>
        </oleObject>
      </mc:Choice>
      <mc:Fallback>
        <oleObject progId="Equation.2" shapeId="31752" r:id="rId12"/>
      </mc:Fallback>
    </mc:AlternateContent>
    <mc:AlternateContent xmlns:mc="http://schemas.openxmlformats.org/markup-compatibility/2006">
      <mc:Choice Requires="x14">
        <oleObject progId="Equation.2" shapeId="31753" r:id="rId13">
          <objectPr defaultSize="0" autoPict="0" r:id="rId5">
            <anchor moveWithCells="1" sizeWithCells="1">
              <from>
                <xdr:col>3</xdr:col>
                <xdr:colOff>0</xdr:colOff>
                <xdr:row>261</xdr:row>
                <xdr:rowOff>0</xdr:rowOff>
              </from>
              <to>
                <xdr:col>3</xdr:col>
                <xdr:colOff>142875</xdr:colOff>
                <xdr:row>261</xdr:row>
                <xdr:rowOff>0</xdr:rowOff>
              </to>
            </anchor>
          </objectPr>
        </oleObject>
      </mc:Choice>
      <mc:Fallback>
        <oleObject progId="Equation.2" shapeId="31753" r:id="rId13"/>
      </mc:Fallback>
    </mc:AlternateContent>
    <mc:AlternateContent xmlns:mc="http://schemas.openxmlformats.org/markup-compatibility/2006">
      <mc:Choice Requires="x14">
        <oleObject progId="Equation.2" shapeId="31754" r:id="rId14">
          <objectPr defaultSize="0" autoPict="0" r:id="rId5">
            <anchor moveWithCells="1" sizeWithCells="1">
              <from>
                <xdr:col>3</xdr:col>
                <xdr:colOff>0</xdr:colOff>
                <xdr:row>261</xdr:row>
                <xdr:rowOff>0</xdr:rowOff>
              </from>
              <to>
                <xdr:col>3</xdr:col>
                <xdr:colOff>142875</xdr:colOff>
                <xdr:row>261</xdr:row>
                <xdr:rowOff>0</xdr:rowOff>
              </to>
            </anchor>
          </objectPr>
        </oleObject>
      </mc:Choice>
      <mc:Fallback>
        <oleObject progId="Equation.2" shapeId="31754" r:id="rId14"/>
      </mc:Fallback>
    </mc:AlternateContent>
    <mc:AlternateContent xmlns:mc="http://schemas.openxmlformats.org/markup-compatibility/2006">
      <mc:Choice Requires="x14">
        <oleObject progId="Equation.2" shapeId="31755" r:id="rId15">
          <objectPr defaultSize="0" autoPict="0" r:id="rId5">
            <anchor moveWithCells="1" sizeWithCells="1">
              <from>
                <xdr:col>3</xdr:col>
                <xdr:colOff>0</xdr:colOff>
                <xdr:row>295</xdr:row>
                <xdr:rowOff>161925</xdr:rowOff>
              </from>
              <to>
                <xdr:col>3</xdr:col>
                <xdr:colOff>142875</xdr:colOff>
                <xdr:row>295</xdr:row>
                <xdr:rowOff>161925</xdr:rowOff>
              </to>
            </anchor>
          </objectPr>
        </oleObject>
      </mc:Choice>
      <mc:Fallback>
        <oleObject progId="Equation.2" shapeId="31755" r:id="rId15"/>
      </mc:Fallback>
    </mc:AlternateContent>
    <mc:AlternateContent xmlns:mc="http://schemas.openxmlformats.org/markup-compatibility/2006">
      <mc:Choice Requires="x14">
        <oleObject progId="Equation.2" shapeId="31756" r:id="rId16">
          <objectPr defaultSize="0" autoPict="0" r:id="rId5">
            <anchor moveWithCells="1" sizeWithCells="1">
              <from>
                <xdr:col>3</xdr:col>
                <xdr:colOff>0</xdr:colOff>
                <xdr:row>295</xdr:row>
                <xdr:rowOff>161925</xdr:rowOff>
              </from>
              <to>
                <xdr:col>3</xdr:col>
                <xdr:colOff>142875</xdr:colOff>
                <xdr:row>295</xdr:row>
                <xdr:rowOff>161925</xdr:rowOff>
              </to>
            </anchor>
          </objectPr>
        </oleObject>
      </mc:Choice>
      <mc:Fallback>
        <oleObject progId="Equation.2" shapeId="31756" r:id="rId16"/>
      </mc:Fallback>
    </mc:AlternateContent>
    <mc:AlternateContent xmlns:mc="http://schemas.openxmlformats.org/markup-compatibility/2006">
      <mc:Choice Requires="x14">
        <oleObject progId="Equation.2" shapeId="31757" r:id="rId17">
          <objectPr defaultSize="0" autoPict="0" r:id="rId5">
            <anchor moveWithCells="1" sizeWithCells="1">
              <from>
                <xdr:col>3</xdr:col>
                <xdr:colOff>0</xdr:colOff>
                <xdr:row>325</xdr:row>
                <xdr:rowOff>0</xdr:rowOff>
              </from>
              <to>
                <xdr:col>3</xdr:col>
                <xdr:colOff>142875</xdr:colOff>
                <xdr:row>325</xdr:row>
                <xdr:rowOff>0</xdr:rowOff>
              </to>
            </anchor>
          </objectPr>
        </oleObject>
      </mc:Choice>
      <mc:Fallback>
        <oleObject progId="Equation.2" shapeId="31757" r:id="rId17"/>
      </mc:Fallback>
    </mc:AlternateContent>
    <mc:AlternateContent xmlns:mc="http://schemas.openxmlformats.org/markup-compatibility/2006">
      <mc:Choice Requires="x14">
        <oleObject progId="Equation.2" shapeId="31758" r:id="rId18">
          <objectPr defaultSize="0" autoPict="0" r:id="rId5">
            <anchor moveWithCells="1" sizeWithCells="1">
              <from>
                <xdr:col>3</xdr:col>
                <xdr:colOff>0</xdr:colOff>
                <xdr:row>325</xdr:row>
                <xdr:rowOff>0</xdr:rowOff>
              </from>
              <to>
                <xdr:col>3</xdr:col>
                <xdr:colOff>142875</xdr:colOff>
                <xdr:row>325</xdr:row>
                <xdr:rowOff>0</xdr:rowOff>
              </to>
            </anchor>
          </objectPr>
        </oleObject>
      </mc:Choice>
      <mc:Fallback>
        <oleObject progId="Equation.2" shapeId="31758" r:id="rId18"/>
      </mc:Fallback>
    </mc:AlternateContent>
    <mc:AlternateContent xmlns:mc="http://schemas.openxmlformats.org/markup-compatibility/2006">
      <mc:Choice Requires="x14">
        <oleObject progId="Equation.2" shapeId="31759" r:id="rId19">
          <objectPr defaultSize="0" autoPict="0" r:id="rId5">
            <anchor moveWithCells="1" sizeWithCells="1">
              <from>
                <xdr:col>3</xdr:col>
                <xdr:colOff>0</xdr:colOff>
                <xdr:row>347</xdr:row>
                <xdr:rowOff>0</xdr:rowOff>
              </from>
              <to>
                <xdr:col>3</xdr:col>
                <xdr:colOff>142875</xdr:colOff>
                <xdr:row>347</xdr:row>
                <xdr:rowOff>0</xdr:rowOff>
              </to>
            </anchor>
          </objectPr>
        </oleObject>
      </mc:Choice>
      <mc:Fallback>
        <oleObject progId="Equation.2" shapeId="31759" r:id="rId19"/>
      </mc:Fallback>
    </mc:AlternateContent>
    <mc:AlternateContent xmlns:mc="http://schemas.openxmlformats.org/markup-compatibility/2006">
      <mc:Choice Requires="x14">
        <oleObject progId="Equation.2" shapeId="31760" r:id="rId20">
          <objectPr defaultSize="0" autoPict="0" r:id="rId5">
            <anchor moveWithCells="1" sizeWithCells="1">
              <from>
                <xdr:col>3</xdr:col>
                <xdr:colOff>0</xdr:colOff>
                <xdr:row>347</xdr:row>
                <xdr:rowOff>0</xdr:rowOff>
              </from>
              <to>
                <xdr:col>3</xdr:col>
                <xdr:colOff>142875</xdr:colOff>
                <xdr:row>347</xdr:row>
                <xdr:rowOff>0</xdr:rowOff>
              </to>
            </anchor>
          </objectPr>
        </oleObject>
      </mc:Choice>
      <mc:Fallback>
        <oleObject progId="Equation.2" shapeId="31760" r:id="rId20"/>
      </mc:Fallback>
    </mc:AlternateContent>
    <mc:AlternateContent xmlns:mc="http://schemas.openxmlformats.org/markup-compatibility/2006">
      <mc:Choice Requires="x14">
        <oleObject progId="Equation.2" shapeId="31761" r:id="rId21">
          <objectPr defaultSize="0" autoPict="0" r:id="rId5">
            <anchor moveWithCells="1" sizeWithCells="1">
              <from>
                <xdr:col>3</xdr:col>
                <xdr:colOff>0</xdr:colOff>
                <xdr:row>30</xdr:row>
                <xdr:rowOff>0</xdr:rowOff>
              </from>
              <to>
                <xdr:col>3</xdr:col>
                <xdr:colOff>142875</xdr:colOff>
                <xdr:row>30</xdr:row>
                <xdr:rowOff>0</xdr:rowOff>
              </to>
            </anchor>
          </objectPr>
        </oleObject>
      </mc:Choice>
      <mc:Fallback>
        <oleObject progId="Equation.2" shapeId="31761" r:id="rId21"/>
      </mc:Fallback>
    </mc:AlternateContent>
    <mc:AlternateContent xmlns:mc="http://schemas.openxmlformats.org/markup-compatibility/2006">
      <mc:Choice Requires="x14">
        <oleObject progId="Equation.2" shapeId="31762" r:id="rId22">
          <objectPr defaultSize="0" autoPict="0" r:id="rId5">
            <anchor moveWithCells="1" sizeWithCells="1">
              <from>
                <xdr:col>3</xdr:col>
                <xdr:colOff>0</xdr:colOff>
                <xdr:row>30</xdr:row>
                <xdr:rowOff>0</xdr:rowOff>
              </from>
              <to>
                <xdr:col>3</xdr:col>
                <xdr:colOff>142875</xdr:colOff>
                <xdr:row>30</xdr:row>
                <xdr:rowOff>0</xdr:rowOff>
              </to>
            </anchor>
          </objectPr>
        </oleObject>
      </mc:Choice>
      <mc:Fallback>
        <oleObject progId="Equation.2" shapeId="31762" r:id="rId22"/>
      </mc:Fallback>
    </mc:AlternateContent>
    <mc:AlternateContent xmlns:mc="http://schemas.openxmlformats.org/markup-compatibility/2006">
      <mc:Choice Requires="x14">
        <oleObject progId="Equation.2" shapeId="31763" r:id="rId23">
          <objectPr defaultSize="0" autoPict="0" r:id="rId5">
            <anchor moveWithCells="1" sizeWithCells="1">
              <from>
                <xdr:col>3</xdr:col>
                <xdr:colOff>0</xdr:colOff>
                <xdr:row>129</xdr:row>
                <xdr:rowOff>0</xdr:rowOff>
              </from>
              <to>
                <xdr:col>3</xdr:col>
                <xdr:colOff>142875</xdr:colOff>
                <xdr:row>129</xdr:row>
                <xdr:rowOff>0</xdr:rowOff>
              </to>
            </anchor>
          </objectPr>
        </oleObject>
      </mc:Choice>
      <mc:Fallback>
        <oleObject progId="Equation.2" shapeId="31763" r:id="rId23"/>
      </mc:Fallback>
    </mc:AlternateContent>
    <mc:AlternateContent xmlns:mc="http://schemas.openxmlformats.org/markup-compatibility/2006">
      <mc:Choice Requires="x14">
        <oleObject progId="Equation.2" shapeId="31764" r:id="rId24">
          <objectPr defaultSize="0" autoPict="0" r:id="rId5">
            <anchor moveWithCells="1" sizeWithCells="1">
              <from>
                <xdr:col>3</xdr:col>
                <xdr:colOff>0</xdr:colOff>
                <xdr:row>129</xdr:row>
                <xdr:rowOff>0</xdr:rowOff>
              </from>
              <to>
                <xdr:col>3</xdr:col>
                <xdr:colOff>142875</xdr:colOff>
                <xdr:row>129</xdr:row>
                <xdr:rowOff>0</xdr:rowOff>
              </to>
            </anchor>
          </objectPr>
        </oleObject>
      </mc:Choice>
      <mc:Fallback>
        <oleObject progId="Equation.2" shapeId="31764" r:id="rId2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81"/>
  <sheetViews>
    <sheetView tabSelected="1" zoomScaleNormal="100" zoomScaleSheetLayoutView="110" workbookViewId="0">
      <selection activeCell="H231" sqref="H231"/>
    </sheetView>
  </sheetViews>
  <sheetFormatPr defaultColWidth="11.42578125" defaultRowHeight="12.75" x14ac:dyDescent="0.2"/>
  <cols>
    <col min="1" max="1" width="5.5703125" style="312" customWidth="1"/>
    <col min="2" max="2" width="57.140625" style="337" customWidth="1"/>
    <col min="3" max="3" width="6.42578125" style="314" customWidth="1"/>
    <col min="4" max="4" width="6.5703125" style="314" customWidth="1"/>
    <col min="5" max="5" width="9" style="315" customWidth="1"/>
    <col min="6" max="6" width="11.42578125" style="315" customWidth="1"/>
    <col min="7" max="16384" width="11.42578125" style="306"/>
  </cols>
  <sheetData>
    <row r="1" spans="1:6" x14ac:dyDescent="0.2">
      <c r="A1" s="301" t="s">
        <v>608</v>
      </c>
      <c r="B1" s="302" t="s">
        <v>609</v>
      </c>
      <c r="C1" s="303" t="s">
        <v>610</v>
      </c>
      <c r="D1" s="303" t="s">
        <v>611</v>
      </c>
      <c r="E1" s="304" t="s">
        <v>612</v>
      </c>
      <c r="F1" s="305" t="s">
        <v>613</v>
      </c>
    </row>
    <row r="2" spans="1:6" ht="6" customHeight="1" x14ac:dyDescent="0.2">
      <c r="A2" s="307"/>
      <c r="B2" s="308"/>
      <c r="C2" s="309"/>
      <c r="D2" s="309"/>
      <c r="E2" s="310"/>
      <c r="F2" s="311"/>
    </row>
    <row r="4" spans="1:6" ht="31.5" x14ac:dyDescent="0.25">
      <c r="B4" s="313" t="s">
        <v>614</v>
      </c>
    </row>
    <row r="6" spans="1:6" x14ac:dyDescent="0.2">
      <c r="A6" s="316" t="s">
        <v>615</v>
      </c>
      <c r="B6" s="317" t="s">
        <v>616</v>
      </c>
      <c r="C6" s="318"/>
      <c r="D6" s="319"/>
      <c r="E6" s="320"/>
      <c r="F6" s="320"/>
    </row>
    <row r="7" spans="1:6" x14ac:dyDescent="0.2">
      <c r="A7" s="316" t="s">
        <v>147</v>
      </c>
      <c r="B7" s="317" t="s">
        <v>617</v>
      </c>
      <c r="C7" s="318"/>
      <c r="D7" s="319"/>
      <c r="E7" s="320"/>
      <c r="F7" s="320"/>
    </row>
    <row r="8" spans="1:6" x14ac:dyDescent="0.2">
      <c r="A8" s="316"/>
      <c r="B8" s="317"/>
      <c r="C8" s="318"/>
      <c r="D8" s="319"/>
      <c r="E8" s="320"/>
      <c r="F8" s="320"/>
    </row>
    <row r="9" spans="1:6" x14ac:dyDescent="0.2">
      <c r="A9" s="316"/>
      <c r="B9" s="317"/>
      <c r="C9" s="318"/>
      <c r="D9" s="319"/>
      <c r="E9" s="320"/>
      <c r="F9" s="320"/>
    </row>
    <row r="10" spans="1:6" x14ac:dyDescent="0.2">
      <c r="A10" s="316" t="s">
        <v>1</v>
      </c>
      <c r="B10" s="317" t="s">
        <v>618</v>
      </c>
      <c r="C10" s="318"/>
      <c r="D10" s="319"/>
      <c r="E10" s="321" t="s">
        <v>1</v>
      </c>
      <c r="F10" s="322" t="s">
        <v>1</v>
      </c>
    </row>
    <row r="11" spans="1:6" x14ac:dyDescent="0.2">
      <c r="A11" s="323"/>
      <c r="B11" s="324" t="s">
        <v>619</v>
      </c>
      <c r="C11" s="319"/>
      <c r="D11" s="319"/>
      <c r="E11" s="321"/>
      <c r="F11" s="321"/>
    </row>
    <row r="12" spans="1:6" x14ac:dyDescent="0.2">
      <c r="B12" s="325" t="s">
        <v>620</v>
      </c>
      <c r="C12" s="326">
        <v>30</v>
      </c>
      <c r="D12" s="326" t="s">
        <v>222</v>
      </c>
      <c r="E12" s="321">
        <v>0</v>
      </c>
      <c r="F12" s="321">
        <f t="shared" ref="F12:F13" si="0">C12*E12</f>
        <v>0</v>
      </c>
    </row>
    <row r="13" spans="1:6" x14ac:dyDescent="0.2">
      <c r="A13" s="323"/>
      <c r="B13" s="325" t="s">
        <v>621</v>
      </c>
      <c r="C13" s="319">
        <v>1</v>
      </c>
      <c r="D13" s="319" t="s">
        <v>19</v>
      </c>
      <c r="E13" s="327">
        <v>0</v>
      </c>
      <c r="F13" s="321">
        <f t="shared" si="0"/>
        <v>0</v>
      </c>
    </row>
    <row r="14" spans="1:6" x14ac:dyDescent="0.2">
      <c r="A14" s="323"/>
      <c r="B14" s="325"/>
      <c r="C14" s="319"/>
      <c r="D14" s="319"/>
      <c r="E14" s="321"/>
      <c r="F14" s="321"/>
    </row>
    <row r="15" spans="1:6" x14ac:dyDescent="0.2">
      <c r="A15" s="328"/>
      <c r="B15" s="329"/>
      <c r="C15" s="330"/>
      <c r="D15" s="319"/>
      <c r="E15" s="327"/>
      <c r="F15" s="327"/>
    </row>
    <row r="16" spans="1:6" x14ac:dyDescent="0.2">
      <c r="A16" s="316"/>
      <c r="B16" s="317" t="s">
        <v>622</v>
      </c>
      <c r="C16" s="318"/>
      <c r="D16" s="319"/>
      <c r="E16" s="320"/>
      <c r="F16" s="320"/>
    </row>
    <row r="17" spans="1:6" x14ac:dyDescent="0.2">
      <c r="A17" s="323"/>
      <c r="B17" s="325" t="s">
        <v>623</v>
      </c>
      <c r="C17" s="318">
        <v>1</v>
      </c>
      <c r="D17" s="318" t="s">
        <v>19</v>
      </c>
      <c r="E17" s="321">
        <v>0</v>
      </c>
      <c r="F17" s="321">
        <f>C17*E17</f>
        <v>0</v>
      </c>
    </row>
    <row r="18" spans="1:6" x14ac:dyDescent="0.2">
      <c r="A18" s="323"/>
      <c r="B18" s="325" t="s">
        <v>624</v>
      </c>
      <c r="C18" s="319"/>
      <c r="D18" s="319"/>
      <c r="E18" s="321"/>
      <c r="F18" s="321"/>
    </row>
    <row r="19" spans="1:6" x14ac:dyDescent="0.2">
      <c r="A19" s="323"/>
      <c r="B19" s="325" t="s">
        <v>625</v>
      </c>
      <c r="C19" s="319">
        <v>3</v>
      </c>
      <c r="D19" s="319" t="s">
        <v>6</v>
      </c>
      <c r="E19" s="321"/>
      <c r="F19" s="321"/>
    </row>
    <row r="20" spans="1:6" x14ac:dyDescent="0.2">
      <c r="A20" s="323"/>
      <c r="B20" s="325" t="s">
        <v>626</v>
      </c>
      <c r="C20" s="319">
        <v>1</v>
      </c>
      <c r="D20" s="319" t="s">
        <v>6</v>
      </c>
      <c r="E20" s="321"/>
      <c r="F20" s="321"/>
    </row>
    <row r="21" spans="1:6" x14ac:dyDescent="0.2">
      <c r="A21" s="323"/>
      <c r="B21" s="325" t="s">
        <v>627</v>
      </c>
      <c r="C21" s="319">
        <v>1</v>
      </c>
      <c r="D21" s="319" t="s">
        <v>6</v>
      </c>
      <c r="E21" s="321"/>
      <c r="F21" s="321"/>
    </row>
    <row r="22" spans="1:6" x14ac:dyDescent="0.2">
      <c r="A22" s="323"/>
      <c r="B22" s="325"/>
      <c r="C22" s="319"/>
      <c r="D22" s="319"/>
      <c r="E22" s="321"/>
      <c r="F22" s="321"/>
    </row>
    <row r="23" spans="1:6" x14ac:dyDescent="0.2">
      <c r="A23" s="323"/>
      <c r="B23" s="325"/>
      <c r="C23" s="319"/>
      <c r="D23" s="319"/>
      <c r="E23" s="321"/>
      <c r="F23" s="321"/>
    </row>
    <row r="24" spans="1:6" x14ac:dyDescent="0.2">
      <c r="A24" s="323"/>
      <c r="B24" s="317" t="s">
        <v>628</v>
      </c>
      <c r="C24" s="318">
        <v>1</v>
      </c>
      <c r="D24" s="318" t="s">
        <v>19</v>
      </c>
      <c r="E24" s="321">
        <v>0</v>
      </c>
      <c r="F24" s="321">
        <f>C24*E24</f>
        <v>0</v>
      </c>
    </row>
    <row r="25" spans="1:6" x14ac:dyDescent="0.2">
      <c r="A25" s="323"/>
      <c r="B25" s="325" t="s">
        <v>629</v>
      </c>
      <c r="C25" s="319"/>
      <c r="D25" s="319"/>
      <c r="E25" s="321"/>
      <c r="F25" s="321"/>
    </row>
    <row r="26" spans="1:6" x14ac:dyDescent="0.2">
      <c r="A26" s="323"/>
      <c r="B26" s="325" t="s">
        <v>630</v>
      </c>
      <c r="C26" s="319"/>
      <c r="D26" s="319"/>
      <c r="E26" s="321"/>
      <c r="F26" s="321"/>
    </row>
    <row r="27" spans="1:6" x14ac:dyDescent="0.2">
      <c r="A27" s="323"/>
      <c r="B27" s="325" t="s">
        <v>631</v>
      </c>
      <c r="C27" s="319">
        <v>1</v>
      </c>
      <c r="D27" s="319" t="s">
        <v>6</v>
      </c>
      <c r="E27" s="321" t="s">
        <v>1</v>
      </c>
      <c r="F27" s="321" t="s">
        <v>1</v>
      </c>
    </row>
    <row r="28" spans="1:6" x14ac:dyDescent="0.2">
      <c r="A28" s="323"/>
      <c r="B28" s="325" t="s">
        <v>632</v>
      </c>
      <c r="C28" s="319">
        <v>1</v>
      </c>
      <c r="D28" s="319" t="s">
        <v>6</v>
      </c>
      <c r="E28" s="321"/>
      <c r="F28" s="321"/>
    </row>
    <row r="29" spans="1:6" x14ac:dyDescent="0.2">
      <c r="A29" s="323"/>
      <c r="B29" s="325" t="s">
        <v>633</v>
      </c>
      <c r="C29" s="319">
        <v>5</v>
      </c>
      <c r="D29" s="319" t="s">
        <v>6</v>
      </c>
      <c r="E29" s="321"/>
      <c r="F29" s="321"/>
    </row>
    <row r="30" spans="1:6" x14ac:dyDescent="0.2">
      <c r="A30" s="323"/>
      <c r="B30" s="325" t="s">
        <v>634</v>
      </c>
      <c r="C30" s="319">
        <v>6</v>
      </c>
      <c r="D30" s="319" t="s">
        <v>6</v>
      </c>
      <c r="E30" s="321"/>
      <c r="F30" s="321"/>
    </row>
    <row r="31" spans="1:6" x14ac:dyDescent="0.2">
      <c r="A31" s="323"/>
      <c r="B31" s="325" t="s">
        <v>635</v>
      </c>
      <c r="C31" s="319">
        <v>9</v>
      </c>
      <c r="D31" s="319" t="s">
        <v>6</v>
      </c>
      <c r="E31" s="321"/>
      <c r="F31" s="321"/>
    </row>
    <row r="32" spans="1:6" x14ac:dyDescent="0.2">
      <c r="A32" s="323"/>
      <c r="B32" s="325" t="s">
        <v>636</v>
      </c>
      <c r="C32" s="319">
        <v>15</v>
      </c>
      <c r="D32" s="319" t="s">
        <v>6</v>
      </c>
      <c r="E32" s="321"/>
      <c r="F32" s="321"/>
    </row>
    <row r="33" spans="1:6" x14ac:dyDescent="0.2">
      <c r="A33" s="323"/>
      <c r="B33" s="325" t="s">
        <v>637</v>
      </c>
      <c r="C33" s="319">
        <v>25</v>
      </c>
      <c r="D33" s="319" t="s">
        <v>6</v>
      </c>
      <c r="E33" s="321"/>
      <c r="F33" s="321"/>
    </row>
    <row r="34" spans="1:6" x14ac:dyDescent="0.2">
      <c r="A34" s="323"/>
      <c r="B34" s="325" t="s">
        <v>638</v>
      </c>
      <c r="C34" s="319">
        <v>2</v>
      </c>
      <c r="D34" s="319" t="s">
        <v>6</v>
      </c>
      <c r="E34" s="321"/>
      <c r="F34" s="321"/>
    </row>
    <row r="35" spans="1:6" x14ac:dyDescent="0.2">
      <c r="A35" s="323"/>
      <c r="B35" s="324" t="s">
        <v>639</v>
      </c>
      <c r="C35" s="331">
        <v>1</v>
      </c>
      <c r="D35" s="332" t="s">
        <v>6</v>
      </c>
      <c r="E35" s="333"/>
      <c r="F35" s="333"/>
    </row>
    <row r="36" spans="1:6" x14ac:dyDescent="0.2">
      <c r="A36" s="323"/>
      <c r="B36" s="324" t="s">
        <v>640</v>
      </c>
      <c r="C36" s="331">
        <v>1</v>
      </c>
      <c r="D36" s="332" t="s">
        <v>6</v>
      </c>
      <c r="E36" s="333"/>
      <c r="F36" s="333"/>
    </row>
    <row r="37" spans="1:6" x14ac:dyDescent="0.2">
      <c r="A37" s="323"/>
      <c r="B37" s="325" t="s">
        <v>641</v>
      </c>
      <c r="C37" s="319">
        <v>1</v>
      </c>
      <c r="D37" s="319" t="s">
        <v>6</v>
      </c>
      <c r="E37" s="321"/>
      <c r="F37" s="321"/>
    </row>
    <row r="38" spans="1:6" x14ac:dyDescent="0.2">
      <c r="A38" s="323"/>
      <c r="B38" s="325" t="s">
        <v>642</v>
      </c>
      <c r="C38" s="319">
        <v>2</v>
      </c>
      <c r="D38" s="319" t="s">
        <v>6</v>
      </c>
      <c r="E38" s="321"/>
      <c r="F38" s="321"/>
    </row>
    <row r="39" spans="1:6" x14ac:dyDescent="0.2">
      <c r="A39" s="323"/>
      <c r="B39" s="325" t="s">
        <v>643</v>
      </c>
      <c r="C39" s="319">
        <v>1</v>
      </c>
      <c r="D39" s="319" t="s">
        <v>6</v>
      </c>
      <c r="E39" s="321"/>
      <c r="F39" s="321"/>
    </row>
    <row r="40" spans="1:6" x14ac:dyDescent="0.2">
      <c r="A40" s="323"/>
      <c r="B40" s="325" t="s">
        <v>644</v>
      </c>
      <c r="C40" s="319">
        <v>2</v>
      </c>
      <c r="D40" s="319" t="s">
        <v>6</v>
      </c>
      <c r="E40" s="321"/>
      <c r="F40" s="321"/>
    </row>
    <row r="41" spans="1:6" x14ac:dyDescent="0.2">
      <c r="A41" s="323"/>
      <c r="B41" s="325" t="s">
        <v>645</v>
      </c>
      <c r="C41" s="319">
        <v>1</v>
      </c>
      <c r="D41" s="319" t="s">
        <v>6</v>
      </c>
      <c r="E41" s="321"/>
      <c r="F41" s="321"/>
    </row>
    <row r="42" spans="1:6" x14ac:dyDescent="0.2">
      <c r="A42" s="323"/>
      <c r="B42" s="325" t="s">
        <v>646</v>
      </c>
      <c r="C42" s="319">
        <v>1</v>
      </c>
      <c r="D42" s="319" t="s">
        <v>6</v>
      </c>
      <c r="E42" s="321"/>
      <c r="F42" s="321"/>
    </row>
    <row r="43" spans="1:6" x14ac:dyDescent="0.2">
      <c r="A43" s="323"/>
      <c r="B43" s="325" t="s">
        <v>647</v>
      </c>
      <c r="C43" s="319">
        <v>1</v>
      </c>
      <c r="D43" s="319" t="s">
        <v>6</v>
      </c>
      <c r="E43" s="321"/>
      <c r="F43" s="321"/>
    </row>
    <row r="44" spans="1:6" x14ac:dyDescent="0.2">
      <c r="A44" s="323"/>
      <c r="B44" s="325" t="s">
        <v>648</v>
      </c>
      <c r="C44" s="319">
        <v>3</v>
      </c>
      <c r="D44" s="319" t="s">
        <v>6</v>
      </c>
      <c r="E44" s="321"/>
      <c r="F44" s="321"/>
    </row>
    <row r="45" spans="1:6" ht="25.5" x14ac:dyDescent="0.2">
      <c r="B45" s="334" t="s">
        <v>649</v>
      </c>
      <c r="C45" s="335"/>
      <c r="D45" s="336"/>
      <c r="E45" s="321"/>
      <c r="F45" s="321"/>
    </row>
    <row r="46" spans="1:6" x14ac:dyDescent="0.2">
      <c r="B46" s="334" t="s">
        <v>650</v>
      </c>
      <c r="C46" s="335">
        <v>1</v>
      </c>
      <c r="D46" s="336" t="s">
        <v>6</v>
      </c>
      <c r="E46" s="327"/>
      <c r="F46" s="327"/>
    </row>
    <row r="47" spans="1:6" ht="14.45" customHeight="1" x14ac:dyDescent="0.2">
      <c r="B47" s="334" t="s">
        <v>651</v>
      </c>
      <c r="C47" s="335"/>
      <c r="D47" s="336"/>
      <c r="E47" s="327"/>
      <c r="F47" s="327"/>
    </row>
    <row r="48" spans="1:6" ht="13.15" customHeight="1" x14ac:dyDescent="0.2">
      <c r="B48" s="334" t="s">
        <v>652</v>
      </c>
      <c r="C48" s="335">
        <v>1</v>
      </c>
      <c r="D48" s="336" t="s">
        <v>6</v>
      </c>
      <c r="E48" s="327"/>
      <c r="F48" s="327"/>
    </row>
    <row r="49" spans="1:6" x14ac:dyDescent="0.2">
      <c r="B49" s="334" t="s">
        <v>653</v>
      </c>
      <c r="C49" s="335"/>
      <c r="D49" s="336"/>
      <c r="E49" s="327"/>
      <c r="F49" s="327"/>
    </row>
    <row r="50" spans="1:6" x14ac:dyDescent="0.2">
      <c r="B50" s="334" t="s">
        <v>654</v>
      </c>
      <c r="C50" s="335">
        <v>1</v>
      </c>
      <c r="D50" s="336" t="s">
        <v>6</v>
      </c>
      <c r="E50" s="327"/>
      <c r="F50" s="327"/>
    </row>
    <row r="51" spans="1:6" ht="25.5" x14ac:dyDescent="0.2">
      <c r="B51" s="334" t="s">
        <v>655</v>
      </c>
      <c r="C51" s="335"/>
      <c r="D51" s="336"/>
      <c r="E51" s="327"/>
      <c r="F51" s="327"/>
    </row>
    <row r="52" spans="1:6" x14ac:dyDescent="0.2">
      <c r="B52" s="334" t="s">
        <v>656</v>
      </c>
      <c r="C52" s="335">
        <v>1</v>
      </c>
      <c r="D52" s="336" t="s">
        <v>6</v>
      </c>
      <c r="E52" s="327"/>
      <c r="F52" s="327"/>
    </row>
    <row r="53" spans="1:6" ht="25.5" x14ac:dyDescent="0.2">
      <c r="B53" s="334" t="s">
        <v>657</v>
      </c>
      <c r="C53" s="335"/>
      <c r="D53" s="336"/>
      <c r="E53" s="327"/>
      <c r="F53" s="327"/>
    </row>
    <row r="54" spans="1:6" x14ac:dyDescent="0.2">
      <c r="B54" s="334" t="s">
        <v>658</v>
      </c>
      <c r="C54" s="335">
        <v>2</v>
      </c>
      <c r="D54" s="336" t="s">
        <v>6</v>
      </c>
      <c r="E54" s="327"/>
      <c r="F54" s="327"/>
    </row>
    <row r="55" spans="1:6" ht="25.5" x14ac:dyDescent="0.2">
      <c r="B55" s="334" t="s">
        <v>659</v>
      </c>
      <c r="C55" s="335"/>
      <c r="D55" s="336"/>
      <c r="E55" s="327"/>
      <c r="F55" s="327"/>
    </row>
    <row r="56" spans="1:6" ht="14.45" customHeight="1" x14ac:dyDescent="0.2">
      <c r="B56" s="334" t="s">
        <v>660</v>
      </c>
      <c r="C56" s="335">
        <v>3</v>
      </c>
      <c r="D56" s="336" t="s">
        <v>6</v>
      </c>
      <c r="E56" s="327"/>
      <c r="F56" s="327"/>
    </row>
    <row r="57" spans="1:6" ht="38.25" x14ac:dyDescent="0.2">
      <c r="B57" s="334" t="s">
        <v>661</v>
      </c>
      <c r="C57" s="335"/>
      <c r="D57" s="336"/>
      <c r="E57" s="327"/>
      <c r="F57" s="327"/>
    </row>
    <row r="58" spans="1:6" ht="14.45" customHeight="1" x14ac:dyDescent="0.2">
      <c r="B58" s="334" t="s">
        <v>662</v>
      </c>
      <c r="C58" s="335">
        <v>1</v>
      </c>
      <c r="D58" s="336" t="s">
        <v>19</v>
      </c>
      <c r="E58" s="327"/>
      <c r="F58" s="327"/>
    </row>
    <row r="59" spans="1:6" x14ac:dyDescent="0.2">
      <c r="B59" s="337" t="s">
        <v>663</v>
      </c>
      <c r="C59" s="314">
        <v>1</v>
      </c>
      <c r="D59" s="314" t="s">
        <v>19</v>
      </c>
      <c r="E59" s="327"/>
      <c r="F59" s="327"/>
    </row>
    <row r="60" spans="1:6" ht="14.45" customHeight="1" x14ac:dyDescent="0.2">
      <c r="A60" s="323"/>
      <c r="B60" s="325"/>
      <c r="C60" s="319"/>
      <c r="D60" s="319"/>
      <c r="E60" s="321"/>
      <c r="F60" s="321"/>
    </row>
    <row r="61" spans="1:6" x14ac:dyDescent="0.2">
      <c r="A61" s="338"/>
      <c r="B61" s="339"/>
      <c r="C61" s="331"/>
      <c r="D61" s="340"/>
      <c r="E61" s="341"/>
      <c r="F61" s="341"/>
    </row>
    <row r="62" spans="1:6" x14ac:dyDescent="0.2">
      <c r="A62" s="342"/>
      <c r="B62" s="343" t="s">
        <v>664</v>
      </c>
      <c r="C62" s="344"/>
      <c r="D62" s="344"/>
      <c r="E62" s="345"/>
      <c r="F62" s="346">
        <f>SUM(F10:F61)</f>
        <v>0</v>
      </c>
    </row>
    <row r="63" spans="1:6" x14ac:dyDescent="0.2">
      <c r="A63" s="323"/>
      <c r="B63" s="317"/>
      <c r="C63" s="319"/>
      <c r="D63" s="319"/>
      <c r="E63" s="321"/>
      <c r="F63" s="321"/>
    </row>
    <row r="64" spans="1:6" x14ac:dyDescent="0.2">
      <c r="A64" s="323"/>
      <c r="B64" s="317"/>
      <c r="C64" s="319"/>
      <c r="D64" s="319"/>
      <c r="E64" s="321"/>
      <c r="F64" s="321"/>
    </row>
    <row r="65" spans="1:6" x14ac:dyDescent="0.2">
      <c r="A65" s="316">
        <v>2</v>
      </c>
      <c r="B65" s="317" t="s">
        <v>665</v>
      </c>
      <c r="C65" s="318"/>
      <c r="D65" s="319"/>
      <c r="E65" s="321" t="s">
        <v>1</v>
      </c>
      <c r="F65" s="322" t="s">
        <v>1</v>
      </c>
    </row>
    <row r="66" spans="1:6" ht="51" x14ac:dyDescent="0.2">
      <c r="A66" s="323"/>
      <c r="B66" s="324" t="s">
        <v>666</v>
      </c>
      <c r="C66" s="347"/>
      <c r="D66" s="319"/>
      <c r="E66" s="321"/>
      <c r="F66" s="321"/>
    </row>
    <row r="67" spans="1:6" x14ac:dyDescent="0.2">
      <c r="A67" s="323"/>
      <c r="B67" s="324"/>
      <c r="C67" s="347"/>
      <c r="D67" s="319"/>
      <c r="E67" s="321"/>
      <c r="F67" s="321" t="s">
        <v>1</v>
      </c>
    </row>
    <row r="68" spans="1:6" ht="13.9" customHeight="1" x14ac:dyDescent="0.2">
      <c r="A68" s="323"/>
      <c r="B68" s="325" t="s">
        <v>667</v>
      </c>
      <c r="C68" s="347">
        <v>540</v>
      </c>
      <c r="D68" s="319" t="s">
        <v>222</v>
      </c>
      <c r="E68" s="321">
        <v>0</v>
      </c>
      <c r="F68" s="321">
        <f t="shared" ref="F68:F74" si="1">C68*E68</f>
        <v>0</v>
      </c>
    </row>
    <row r="69" spans="1:6" x14ac:dyDescent="0.2">
      <c r="A69" s="323"/>
      <c r="B69" s="325" t="s">
        <v>668</v>
      </c>
      <c r="C69" s="347">
        <v>180</v>
      </c>
      <c r="D69" s="319" t="s">
        <v>222</v>
      </c>
      <c r="E69" s="321">
        <v>0</v>
      </c>
      <c r="F69" s="321">
        <f t="shared" si="1"/>
        <v>0</v>
      </c>
    </row>
    <row r="70" spans="1:6" x14ac:dyDescent="0.2">
      <c r="A70" s="323"/>
      <c r="B70" s="325" t="s">
        <v>669</v>
      </c>
      <c r="C70" s="347">
        <v>180</v>
      </c>
      <c r="D70" s="319" t="s">
        <v>222</v>
      </c>
      <c r="E70" s="321">
        <v>0</v>
      </c>
      <c r="F70" s="321">
        <f t="shared" si="1"/>
        <v>0</v>
      </c>
    </row>
    <row r="71" spans="1:6" x14ac:dyDescent="0.2">
      <c r="A71" s="323"/>
      <c r="B71" s="325" t="s">
        <v>670</v>
      </c>
      <c r="C71" s="347">
        <v>80</v>
      </c>
      <c r="D71" s="319" t="s">
        <v>222</v>
      </c>
      <c r="E71" s="321">
        <v>0</v>
      </c>
      <c r="F71" s="321">
        <f t="shared" si="1"/>
        <v>0</v>
      </c>
    </row>
    <row r="72" spans="1:6" x14ac:dyDescent="0.2">
      <c r="A72" s="323"/>
      <c r="B72" s="325" t="s">
        <v>671</v>
      </c>
      <c r="C72" s="347">
        <v>180</v>
      </c>
      <c r="D72" s="319" t="s">
        <v>222</v>
      </c>
      <c r="E72" s="321">
        <v>0</v>
      </c>
      <c r="F72" s="321">
        <f t="shared" si="1"/>
        <v>0</v>
      </c>
    </row>
    <row r="73" spans="1:6" x14ac:dyDescent="0.2">
      <c r="A73" s="323"/>
      <c r="B73" s="325" t="s">
        <v>672</v>
      </c>
      <c r="C73" s="347">
        <v>30</v>
      </c>
      <c r="D73" s="319" t="s">
        <v>222</v>
      </c>
      <c r="E73" s="327">
        <v>0</v>
      </c>
      <c r="F73" s="321">
        <f t="shared" si="1"/>
        <v>0</v>
      </c>
    </row>
    <row r="74" spans="1:6" x14ac:dyDescent="0.2">
      <c r="A74" s="323"/>
      <c r="B74" s="325" t="s">
        <v>673</v>
      </c>
      <c r="C74" s="347">
        <v>50</v>
      </c>
      <c r="D74" s="319" t="s">
        <v>222</v>
      </c>
      <c r="E74" s="327">
        <v>0</v>
      </c>
      <c r="F74" s="321">
        <f t="shared" si="1"/>
        <v>0</v>
      </c>
    </row>
    <row r="75" spans="1:6" x14ac:dyDescent="0.2">
      <c r="A75" s="323"/>
      <c r="B75" s="325"/>
      <c r="C75" s="319"/>
      <c r="D75" s="319"/>
      <c r="E75" s="321"/>
      <c r="F75" s="321" t="s">
        <v>1</v>
      </c>
    </row>
    <row r="76" spans="1:6" x14ac:dyDescent="0.2">
      <c r="A76" s="342"/>
      <c r="B76" s="343" t="s">
        <v>674</v>
      </c>
      <c r="C76" s="348"/>
      <c r="D76" s="344"/>
      <c r="E76" s="349"/>
      <c r="F76" s="346">
        <f>SUM(F66:F75)</f>
        <v>0</v>
      </c>
    </row>
    <row r="77" spans="1:6" x14ac:dyDescent="0.2">
      <c r="A77" s="323"/>
      <c r="B77" s="317"/>
      <c r="C77" s="318"/>
      <c r="D77" s="319"/>
      <c r="E77" s="321" t="s">
        <v>1</v>
      </c>
      <c r="F77" s="321" t="s">
        <v>1</v>
      </c>
    </row>
    <row r="78" spans="1:6" x14ac:dyDescent="0.2">
      <c r="A78" s="323"/>
      <c r="B78" s="317"/>
      <c r="C78" s="319"/>
      <c r="D78" s="319"/>
      <c r="E78" s="321"/>
      <c r="F78" s="321"/>
    </row>
    <row r="79" spans="1:6" x14ac:dyDescent="0.2">
      <c r="A79" s="316">
        <v>3</v>
      </c>
      <c r="B79" s="317" t="s">
        <v>675</v>
      </c>
      <c r="C79" s="319"/>
      <c r="D79" s="319"/>
      <c r="E79" s="321"/>
      <c r="F79" s="322" t="s">
        <v>1</v>
      </c>
    </row>
    <row r="80" spans="1:6" ht="15" customHeight="1" x14ac:dyDescent="0.2">
      <c r="A80" s="323"/>
      <c r="B80" s="325" t="s">
        <v>676</v>
      </c>
      <c r="C80" s="319"/>
      <c r="D80" s="319"/>
      <c r="E80" s="321"/>
      <c r="F80" s="321"/>
    </row>
    <row r="81" spans="1:6" x14ac:dyDescent="0.2">
      <c r="A81" s="323"/>
      <c r="B81" s="350"/>
      <c r="C81" s="319"/>
      <c r="D81" s="319"/>
      <c r="E81" s="321"/>
      <c r="F81" s="321"/>
    </row>
    <row r="82" spans="1:6" ht="63.75" x14ac:dyDescent="0.2">
      <c r="A82" s="351" t="s">
        <v>677</v>
      </c>
      <c r="B82" s="352" t="s">
        <v>678</v>
      </c>
      <c r="C82" s="353">
        <v>6</v>
      </c>
      <c r="D82" s="326" t="s">
        <v>6</v>
      </c>
      <c r="E82" s="354">
        <v>0</v>
      </c>
      <c r="F82" s="354">
        <f>C82*E82</f>
        <v>0</v>
      </c>
    </row>
    <row r="83" spans="1:6" ht="76.5" x14ac:dyDescent="0.2">
      <c r="A83" s="351" t="s">
        <v>679</v>
      </c>
      <c r="B83" s="352" t="s">
        <v>680</v>
      </c>
      <c r="C83" s="353">
        <v>2</v>
      </c>
      <c r="D83" s="326" t="s">
        <v>6</v>
      </c>
      <c r="E83" s="354">
        <v>0</v>
      </c>
      <c r="F83" s="354">
        <f>C83*E83</f>
        <v>0</v>
      </c>
    </row>
    <row r="84" spans="1:6" x14ac:dyDescent="0.2">
      <c r="A84" s="355"/>
      <c r="B84" s="356"/>
      <c r="C84" s="353"/>
      <c r="D84" s="326" t="s">
        <v>1</v>
      </c>
      <c r="E84" s="354" t="s">
        <v>1</v>
      </c>
      <c r="F84" s="354" t="s">
        <v>1</v>
      </c>
    </row>
    <row r="85" spans="1:6" ht="25.5" x14ac:dyDescent="0.2">
      <c r="A85" s="357" t="s">
        <v>1</v>
      </c>
      <c r="B85" s="358" t="s">
        <v>803</v>
      </c>
      <c r="C85" s="353">
        <v>1</v>
      </c>
      <c r="D85" s="326" t="s">
        <v>19</v>
      </c>
      <c r="E85" s="354">
        <v>0</v>
      </c>
      <c r="F85" s="354">
        <f t="shared" ref="F85" si="2">C85*E85</f>
        <v>0</v>
      </c>
    </row>
    <row r="86" spans="1:6" x14ac:dyDescent="0.2">
      <c r="A86" s="359"/>
      <c r="B86" s="360" t="s">
        <v>1</v>
      </c>
      <c r="C86" s="353"/>
      <c r="D86" s="326"/>
      <c r="E86" s="354"/>
      <c r="F86" s="354"/>
    </row>
    <row r="87" spans="1:6" x14ac:dyDescent="0.2">
      <c r="A87" s="323"/>
      <c r="B87" s="361"/>
      <c r="C87" s="362"/>
      <c r="D87" s="319"/>
      <c r="E87" s="321"/>
      <c r="F87" s="321"/>
    </row>
    <row r="88" spans="1:6" x14ac:dyDescent="0.2">
      <c r="A88" s="342"/>
      <c r="B88" s="343" t="s">
        <v>681</v>
      </c>
      <c r="C88" s="344"/>
      <c r="D88" s="344"/>
      <c r="E88" s="349"/>
      <c r="F88" s="346">
        <f>SUM(F80:F87)</f>
        <v>0</v>
      </c>
    </row>
    <row r="89" spans="1:6" x14ac:dyDescent="0.2">
      <c r="A89" s="323"/>
      <c r="B89" s="317"/>
      <c r="C89" s="319"/>
      <c r="D89" s="319"/>
      <c r="E89" s="321" t="s">
        <v>1</v>
      </c>
      <c r="F89" s="321" t="s">
        <v>1</v>
      </c>
    </row>
    <row r="90" spans="1:6" x14ac:dyDescent="0.2">
      <c r="A90" s="323"/>
      <c r="B90" s="317"/>
      <c r="C90" s="319"/>
      <c r="D90" s="319"/>
      <c r="E90" s="321"/>
      <c r="F90" s="321"/>
    </row>
    <row r="91" spans="1:6" x14ac:dyDescent="0.2">
      <c r="A91" s="316">
        <v>4</v>
      </c>
      <c r="B91" s="317" t="s">
        <v>682</v>
      </c>
      <c r="C91" s="319"/>
      <c r="D91" s="319"/>
      <c r="E91" s="321" t="s">
        <v>1</v>
      </c>
      <c r="F91" s="321" t="s">
        <v>1</v>
      </c>
    </row>
    <row r="92" spans="1:6" x14ac:dyDescent="0.2">
      <c r="A92" s="323"/>
      <c r="B92" s="325" t="s">
        <v>683</v>
      </c>
      <c r="C92" s="319"/>
      <c r="D92" s="319"/>
      <c r="E92" s="321" t="s">
        <v>1</v>
      </c>
      <c r="F92" s="321" t="s">
        <v>1</v>
      </c>
    </row>
    <row r="93" spans="1:6" x14ac:dyDescent="0.2">
      <c r="A93" s="323"/>
      <c r="B93" s="325"/>
      <c r="C93" s="319"/>
      <c r="D93" s="319"/>
      <c r="E93" s="321" t="s">
        <v>1</v>
      </c>
      <c r="F93" s="321" t="s">
        <v>1</v>
      </c>
    </row>
    <row r="94" spans="1:6" x14ac:dyDescent="0.2">
      <c r="A94" s="323" t="s">
        <v>684</v>
      </c>
      <c r="B94" s="325" t="s">
        <v>685</v>
      </c>
      <c r="C94" s="319"/>
      <c r="D94" s="319"/>
      <c r="E94" s="321"/>
      <c r="F94" s="321"/>
    </row>
    <row r="95" spans="1:6" x14ac:dyDescent="0.2">
      <c r="A95" s="323"/>
      <c r="B95" s="325" t="s">
        <v>686</v>
      </c>
      <c r="C95" s="319"/>
      <c r="D95" s="319"/>
      <c r="E95" s="321"/>
      <c r="F95" s="321"/>
    </row>
    <row r="96" spans="1:6" x14ac:dyDescent="0.2">
      <c r="A96" s="323"/>
      <c r="B96" s="325" t="s">
        <v>687</v>
      </c>
      <c r="C96" s="319">
        <v>5</v>
      </c>
      <c r="D96" s="319" t="s">
        <v>222</v>
      </c>
      <c r="E96" s="327">
        <v>0</v>
      </c>
      <c r="F96" s="321">
        <f>C96*E96</f>
        <v>0</v>
      </c>
    </row>
    <row r="97" spans="1:6" x14ac:dyDescent="0.2">
      <c r="A97" s="323"/>
      <c r="B97" s="325" t="s">
        <v>688</v>
      </c>
      <c r="C97" s="319">
        <v>15</v>
      </c>
      <c r="D97" s="319" t="s">
        <v>222</v>
      </c>
      <c r="E97" s="327">
        <v>0</v>
      </c>
      <c r="F97" s="321">
        <f>C97*E97</f>
        <v>0</v>
      </c>
    </row>
    <row r="98" spans="1:6" x14ac:dyDescent="0.2">
      <c r="A98" s="323"/>
      <c r="B98" s="325" t="s">
        <v>689</v>
      </c>
      <c r="C98" s="319">
        <v>10</v>
      </c>
      <c r="D98" s="319" t="s">
        <v>222</v>
      </c>
      <c r="E98" s="327">
        <v>0</v>
      </c>
      <c r="F98" s="321">
        <f>C98*E98</f>
        <v>0</v>
      </c>
    </row>
    <row r="99" spans="1:6" x14ac:dyDescent="0.2">
      <c r="A99" s="323"/>
      <c r="B99" s="325"/>
      <c r="C99" s="319"/>
      <c r="D99" s="319"/>
      <c r="E99" s="321"/>
      <c r="F99" s="321"/>
    </row>
    <row r="100" spans="1:6" ht="25.5" x14ac:dyDescent="0.2">
      <c r="A100" s="323" t="s">
        <v>690</v>
      </c>
      <c r="B100" s="324" t="s">
        <v>691</v>
      </c>
      <c r="C100" s="319"/>
      <c r="D100" s="319"/>
      <c r="E100" s="321"/>
      <c r="F100" s="321"/>
    </row>
    <row r="101" spans="1:6" x14ac:dyDescent="0.2">
      <c r="A101" s="323"/>
      <c r="B101" s="325" t="s">
        <v>692</v>
      </c>
      <c r="C101" s="319">
        <v>10</v>
      </c>
      <c r="D101" s="319" t="s">
        <v>6</v>
      </c>
      <c r="E101" s="363">
        <v>0</v>
      </c>
      <c r="F101" s="321">
        <f>C101*E101</f>
        <v>0</v>
      </c>
    </row>
    <row r="102" spans="1:6" x14ac:dyDescent="0.2">
      <c r="A102" s="323"/>
      <c r="B102" s="325" t="s">
        <v>693</v>
      </c>
      <c r="C102" s="319">
        <v>12</v>
      </c>
      <c r="D102" s="319" t="s">
        <v>6</v>
      </c>
      <c r="E102" s="363">
        <v>0</v>
      </c>
      <c r="F102" s="321">
        <f t="shared" ref="F102:F106" si="3">C102*E102</f>
        <v>0</v>
      </c>
    </row>
    <row r="103" spans="1:6" x14ac:dyDescent="0.2">
      <c r="A103" s="323"/>
      <c r="B103" s="325" t="s">
        <v>694</v>
      </c>
      <c r="C103" s="319">
        <v>6</v>
      </c>
      <c r="D103" s="319" t="s">
        <v>6</v>
      </c>
      <c r="E103" s="363">
        <v>0</v>
      </c>
      <c r="F103" s="321">
        <f>C103*E103</f>
        <v>0</v>
      </c>
    </row>
    <row r="104" spans="1:6" x14ac:dyDescent="0.2">
      <c r="A104" s="323"/>
      <c r="B104" s="325" t="s">
        <v>695</v>
      </c>
      <c r="C104" s="319">
        <v>6</v>
      </c>
      <c r="D104" s="319" t="s">
        <v>6</v>
      </c>
      <c r="E104" s="363">
        <v>0</v>
      </c>
      <c r="F104" s="321">
        <f t="shared" si="3"/>
        <v>0</v>
      </c>
    </row>
    <row r="105" spans="1:6" x14ac:dyDescent="0.2">
      <c r="A105" s="323"/>
      <c r="B105" s="325" t="s">
        <v>696</v>
      </c>
      <c r="C105" s="319">
        <v>4</v>
      </c>
      <c r="D105" s="319" t="s">
        <v>6</v>
      </c>
      <c r="E105" s="327">
        <v>0</v>
      </c>
      <c r="F105" s="321">
        <f t="shared" si="3"/>
        <v>0</v>
      </c>
    </row>
    <row r="106" spans="1:6" x14ac:dyDescent="0.2">
      <c r="A106" s="323"/>
      <c r="B106" s="325" t="s">
        <v>697</v>
      </c>
      <c r="C106" s="319">
        <v>3</v>
      </c>
      <c r="D106" s="319" t="s">
        <v>19</v>
      </c>
      <c r="E106" s="327">
        <v>0</v>
      </c>
      <c r="F106" s="321">
        <f t="shared" si="3"/>
        <v>0</v>
      </c>
    </row>
    <row r="107" spans="1:6" x14ac:dyDescent="0.2">
      <c r="A107" s="323"/>
      <c r="B107" s="325" t="s">
        <v>698</v>
      </c>
      <c r="C107" s="319">
        <v>1</v>
      </c>
      <c r="D107" s="319" t="s">
        <v>6</v>
      </c>
      <c r="E107" s="321">
        <v>0</v>
      </c>
      <c r="F107" s="321">
        <f>C107*E107</f>
        <v>0</v>
      </c>
    </row>
    <row r="108" spans="1:6" x14ac:dyDescent="0.2">
      <c r="A108" s="323"/>
      <c r="B108" s="325" t="s">
        <v>699</v>
      </c>
      <c r="C108" s="319">
        <v>1</v>
      </c>
      <c r="D108" s="319" t="s">
        <v>6</v>
      </c>
      <c r="E108" s="321">
        <v>0</v>
      </c>
      <c r="F108" s="321">
        <f>C108*E108</f>
        <v>0</v>
      </c>
    </row>
    <row r="109" spans="1:6" ht="25.5" x14ac:dyDescent="0.2">
      <c r="A109" s="323"/>
      <c r="B109" s="324" t="s">
        <v>700</v>
      </c>
      <c r="C109" s="319">
        <v>3</v>
      </c>
      <c r="D109" s="319" t="s">
        <v>6</v>
      </c>
      <c r="E109" s="321">
        <v>0</v>
      </c>
      <c r="F109" s="321">
        <f>C109*E109</f>
        <v>0</v>
      </c>
    </row>
    <row r="110" spans="1:6" x14ac:dyDescent="0.2">
      <c r="A110" s="323"/>
      <c r="B110" s="325"/>
      <c r="C110" s="319"/>
      <c r="D110" s="319"/>
      <c r="E110" s="321"/>
      <c r="F110" s="321"/>
    </row>
    <row r="111" spans="1:6" x14ac:dyDescent="0.2">
      <c r="A111" s="323" t="s">
        <v>701</v>
      </c>
      <c r="B111" s="325" t="s">
        <v>702</v>
      </c>
      <c r="C111" s="319"/>
      <c r="D111" s="319"/>
      <c r="E111" s="321"/>
      <c r="F111" s="321"/>
    </row>
    <row r="112" spans="1:6" x14ac:dyDescent="0.2">
      <c r="B112" s="325" t="s">
        <v>703</v>
      </c>
      <c r="C112" s="319">
        <v>10</v>
      </c>
      <c r="D112" s="319" t="s">
        <v>6</v>
      </c>
      <c r="E112" s="327">
        <v>0</v>
      </c>
      <c r="F112" s="327">
        <f t="shared" ref="F112:F115" si="4">C112*E112</f>
        <v>0</v>
      </c>
    </row>
    <row r="113" spans="1:6" x14ac:dyDescent="0.2">
      <c r="B113" s="325" t="s">
        <v>704</v>
      </c>
      <c r="C113" s="319">
        <v>250</v>
      </c>
      <c r="D113" s="319" t="s">
        <v>222</v>
      </c>
      <c r="E113" s="327">
        <v>0</v>
      </c>
      <c r="F113" s="327">
        <f t="shared" si="4"/>
        <v>0</v>
      </c>
    </row>
    <row r="114" spans="1:6" x14ac:dyDescent="0.2">
      <c r="B114" s="325" t="s">
        <v>705</v>
      </c>
      <c r="C114" s="319">
        <v>10</v>
      </c>
      <c r="D114" s="319" t="s">
        <v>240</v>
      </c>
      <c r="E114" s="327">
        <v>0</v>
      </c>
      <c r="F114" s="327">
        <f t="shared" si="4"/>
        <v>0</v>
      </c>
    </row>
    <row r="115" spans="1:6" x14ac:dyDescent="0.2">
      <c r="B115" s="325" t="s">
        <v>621</v>
      </c>
      <c r="C115" s="319">
        <v>1</v>
      </c>
      <c r="D115" s="319" t="s">
        <v>19</v>
      </c>
      <c r="E115" s="327">
        <v>0</v>
      </c>
      <c r="F115" s="327">
        <f t="shared" si="4"/>
        <v>0</v>
      </c>
    </row>
    <row r="116" spans="1:6" x14ac:dyDescent="0.2">
      <c r="A116" s="323"/>
      <c r="B116" s="317"/>
      <c r="C116" s="319"/>
      <c r="D116" s="319"/>
      <c r="E116" s="321"/>
      <c r="F116" s="321"/>
    </row>
    <row r="117" spans="1:6" x14ac:dyDescent="0.2">
      <c r="A117" s="342"/>
      <c r="B117" s="343" t="s">
        <v>706</v>
      </c>
      <c r="C117" s="348"/>
      <c r="D117" s="344"/>
      <c r="E117" s="349"/>
      <c r="F117" s="364">
        <f>SUM(F93:F116)</f>
        <v>0</v>
      </c>
    </row>
    <row r="118" spans="1:6" x14ac:dyDescent="0.2">
      <c r="A118" s="323"/>
      <c r="B118" s="317"/>
      <c r="C118" s="318"/>
      <c r="D118" s="319"/>
      <c r="E118" s="321"/>
      <c r="F118" s="365"/>
    </row>
    <row r="119" spans="1:6" x14ac:dyDescent="0.2">
      <c r="A119" s="323"/>
      <c r="B119" s="317"/>
      <c r="C119" s="318"/>
      <c r="D119" s="319"/>
      <c r="E119" s="321"/>
      <c r="F119" s="321"/>
    </row>
    <row r="120" spans="1:6" x14ac:dyDescent="0.2">
      <c r="A120" s="316">
        <v>5</v>
      </c>
      <c r="B120" s="317" t="s">
        <v>707</v>
      </c>
      <c r="E120" s="366"/>
      <c r="F120" s="366"/>
    </row>
    <row r="121" spans="1:6" x14ac:dyDescent="0.2">
      <c r="A121" s="316"/>
      <c r="B121" s="317"/>
      <c r="E121" s="366"/>
      <c r="F121" s="366"/>
    </row>
    <row r="122" spans="1:6" ht="25.5" x14ac:dyDescent="0.2">
      <c r="A122" s="367" t="s">
        <v>147</v>
      </c>
      <c r="B122" s="368" t="s">
        <v>708</v>
      </c>
      <c r="C122" s="369"/>
      <c r="D122" s="370"/>
      <c r="E122" s="366"/>
      <c r="F122" s="366"/>
    </row>
    <row r="123" spans="1:6" x14ac:dyDescent="0.2">
      <c r="A123" s="323"/>
      <c r="B123" s="325" t="s">
        <v>709</v>
      </c>
      <c r="C123" s="347">
        <v>80</v>
      </c>
      <c r="D123" s="319" t="s">
        <v>222</v>
      </c>
      <c r="E123" s="321">
        <v>0</v>
      </c>
      <c r="F123" s="321">
        <f t="shared" ref="F123:F124" si="5">C123*E123</f>
        <v>0</v>
      </c>
    </row>
    <row r="124" spans="1:6" x14ac:dyDescent="0.2">
      <c r="A124" s="323"/>
      <c r="B124" s="325" t="s">
        <v>710</v>
      </c>
      <c r="C124" s="347">
        <v>130</v>
      </c>
      <c r="D124" s="319" t="s">
        <v>222</v>
      </c>
      <c r="E124" s="327">
        <v>0</v>
      </c>
      <c r="F124" s="321">
        <f t="shared" si="5"/>
        <v>0</v>
      </c>
    </row>
    <row r="125" spans="1:6" x14ac:dyDescent="0.2">
      <c r="A125" s="371"/>
      <c r="B125" s="337" t="s">
        <v>711</v>
      </c>
      <c r="C125" s="371" t="s">
        <v>222</v>
      </c>
      <c r="D125" s="314">
        <v>110</v>
      </c>
      <c r="E125" s="372">
        <v>0</v>
      </c>
      <c r="F125" s="373">
        <f t="shared" ref="F125:F126" si="6">(D125*E125)</f>
        <v>0</v>
      </c>
    </row>
    <row r="126" spans="1:6" x14ac:dyDescent="0.2">
      <c r="A126" s="371"/>
      <c r="B126" s="337" t="s">
        <v>712</v>
      </c>
      <c r="C126" s="371" t="s">
        <v>222</v>
      </c>
      <c r="D126" s="314">
        <v>70</v>
      </c>
      <c r="E126" s="372">
        <v>0</v>
      </c>
      <c r="F126" s="373">
        <f t="shared" si="6"/>
        <v>0</v>
      </c>
    </row>
    <row r="127" spans="1:6" x14ac:dyDescent="0.2">
      <c r="A127" s="374"/>
      <c r="B127" s="368"/>
      <c r="C127" s="369"/>
      <c r="D127" s="375"/>
      <c r="E127" s="376"/>
      <c r="F127" s="366"/>
    </row>
    <row r="128" spans="1:6" x14ac:dyDescent="0.2">
      <c r="A128" s="319" t="s">
        <v>30</v>
      </c>
      <c r="B128" s="325" t="s">
        <v>702</v>
      </c>
      <c r="C128" s="319"/>
      <c r="D128" s="319"/>
      <c r="E128" s="377"/>
      <c r="F128" s="377"/>
    </row>
    <row r="129" spans="1:6" x14ac:dyDescent="0.2">
      <c r="A129" s="323"/>
      <c r="B129" s="325" t="s">
        <v>703</v>
      </c>
      <c r="C129" s="319">
        <v>6</v>
      </c>
      <c r="D129" s="319" t="s">
        <v>6</v>
      </c>
      <c r="E129" s="377">
        <v>0</v>
      </c>
      <c r="F129" s="377">
        <f>C129*E129</f>
        <v>0</v>
      </c>
    </row>
    <row r="130" spans="1:6" x14ac:dyDescent="0.2">
      <c r="A130" s="316" t="s">
        <v>1</v>
      </c>
      <c r="B130" s="325" t="s">
        <v>713</v>
      </c>
      <c r="C130" s="319">
        <v>60</v>
      </c>
      <c r="D130" s="319" t="s">
        <v>222</v>
      </c>
      <c r="E130" s="377">
        <v>0</v>
      </c>
      <c r="F130" s="377">
        <f>C130*E130</f>
        <v>0</v>
      </c>
    </row>
    <row r="131" spans="1:6" x14ac:dyDescent="0.2">
      <c r="A131" s="367" t="s">
        <v>1</v>
      </c>
      <c r="B131" s="368"/>
      <c r="C131" s="369"/>
      <c r="D131" s="375"/>
      <c r="E131" s="376"/>
      <c r="F131" s="366"/>
    </row>
    <row r="132" spans="1:6" ht="13.15" customHeight="1" x14ac:dyDescent="0.2">
      <c r="A132" s="367" t="s">
        <v>54</v>
      </c>
      <c r="B132" s="368" t="s">
        <v>714</v>
      </c>
      <c r="C132" s="369">
        <v>1</v>
      </c>
      <c r="D132" s="375" t="s">
        <v>19</v>
      </c>
      <c r="E132" s="376">
        <v>0</v>
      </c>
      <c r="F132" s="366">
        <f t="shared" ref="F132" si="7">C132*E132</f>
        <v>0</v>
      </c>
    </row>
    <row r="133" spans="1:6" ht="13.5" thickBot="1" x14ac:dyDescent="0.25">
      <c r="A133" s="378"/>
      <c r="B133" s="379"/>
      <c r="C133" s="380"/>
      <c r="D133" s="381"/>
      <c r="E133" s="382"/>
      <c r="F133" s="383"/>
    </row>
    <row r="134" spans="1:6" ht="13.5" thickTop="1" x14ac:dyDescent="0.2">
      <c r="A134" s="384" t="s">
        <v>1</v>
      </c>
      <c r="B134" s="385" t="s">
        <v>715</v>
      </c>
      <c r="C134" s="386"/>
      <c r="D134" s="387"/>
      <c r="E134" s="376"/>
      <c r="F134" s="388">
        <f>SUM(F123:F133)</f>
        <v>0</v>
      </c>
    </row>
    <row r="135" spans="1:6" x14ac:dyDescent="0.2">
      <c r="A135" s="323"/>
      <c r="B135" s="317"/>
      <c r="C135" s="318"/>
      <c r="D135" s="319"/>
      <c r="E135" s="321"/>
      <c r="F135" s="321"/>
    </row>
    <row r="136" spans="1:6" ht="13.5" thickBot="1" x14ac:dyDescent="0.25">
      <c r="A136" s="323"/>
      <c r="B136" s="317"/>
      <c r="C136" s="318"/>
      <c r="D136" s="319"/>
      <c r="E136" s="321"/>
      <c r="F136" s="321"/>
    </row>
    <row r="137" spans="1:6" ht="13.5" thickBot="1" x14ac:dyDescent="0.25">
      <c r="A137" s="389"/>
      <c r="B137" s="390" t="s">
        <v>716</v>
      </c>
      <c r="C137" s="391"/>
      <c r="D137" s="392"/>
      <c r="E137" s="393"/>
      <c r="F137" s="394">
        <f>F62+F76+F88+F117+F134</f>
        <v>0</v>
      </c>
    </row>
    <row r="138" spans="1:6" x14ac:dyDescent="0.2">
      <c r="A138" s="323"/>
      <c r="B138" s="317"/>
      <c r="C138" s="318"/>
      <c r="D138" s="319"/>
      <c r="E138" s="321"/>
      <c r="F138" s="321"/>
    </row>
    <row r="139" spans="1:6" x14ac:dyDescent="0.2">
      <c r="A139" s="316"/>
      <c r="B139" s="325"/>
      <c r="C139" s="319"/>
      <c r="D139" s="319"/>
      <c r="E139" s="321"/>
      <c r="F139" s="321"/>
    </row>
    <row r="140" spans="1:6" x14ac:dyDescent="0.2">
      <c r="A140" s="316" t="s">
        <v>717</v>
      </c>
      <c r="B140" s="317" t="s">
        <v>718</v>
      </c>
      <c r="C140" s="318"/>
      <c r="D140" s="319"/>
      <c r="E140" s="321"/>
      <c r="F140" s="321"/>
    </row>
    <row r="141" spans="1:6" x14ac:dyDescent="0.2">
      <c r="A141" s="316"/>
      <c r="B141" s="317"/>
      <c r="C141" s="318"/>
      <c r="D141" s="319"/>
      <c r="E141" s="321"/>
      <c r="F141" s="321"/>
    </row>
    <row r="142" spans="1:6" ht="25.5" x14ac:dyDescent="0.2">
      <c r="A142" s="395">
        <v>1</v>
      </c>
      <c r="B142" s="396" t="s">
        <v>719</v>
      </c>
      <c r="C142" s="318"/>
      <c r="D142" s="319"/>
      <c r="E142" s="321"/>
      <c r="F142" s="321"/>
    </row>
    <row r="143" spans="1:6" x14ac:dyDescent="0.2">
      <c r="A143" s="397"/>
      <c r="B143" s="325" t="s">
        <v>683</v>
      </c>
      <c r="C143" s="319"/>
      <c r="D143" s="319"/>
      <c r="E143" s="321"/>
      <c r="F143" s="321"/>
    </row>
    <row r="144" spans="1:6" x14ac:dyDescent="0.2">
      <c r="A144" s="397"/>
      <c r="B144" s="325"/>
      <c r="C144" s="319"/>
      <c r="D144" s="319"/>
      <c r="E144" s="321"/>
      <c r="F144" s="321"/>
    </row>
    <row r="145" spans="1:6" x14ac:dyDescent="0.2">
      <c r="A145" s="398" t="s">
        <v>720</v>
      </c>
      <c r="B145" s="317" t="s">
        <v>721</v>
      </c>
      <c r="C145" s="316" t="s">
        <v>1</v>
      </c>
      <c r="D145" s="318" t="s">
        <v>1</v>
      </c>
      <c r="E145" s="327" t="s">
        <v>1</v>
      </c>
      <c r="F145" s="327" t="s">
        <v>1</v>
      </c>
    </row>
    <row r="146" spans="1:6" x14ac:dyDescent="0.2">
      <c r="B146" s="325" t="s">
        <v>722</v>
      </c>
      <c r="C146" s="316">
        <v>1</v>
      </c>
      <c r="D146" s="318" t="s">
        <v>19</v>
      </c>
      <c r="E146" s="327">
        <v>0</v>
      </c>
      <c r="F146" s="327">
        <f>C146*E146</f>
        <v>0</v>
      </c>
    </row>
    <row r="147" spans="1:6" x14ac:dyDescent="0.2">
      <c r="B147" s="325" t="s">
        <v>723</v>
      </c>
      <c r="C147" s="323">
        <v>8</v>
      </c>
      <c r="D147" s="319" t="s">
        <v>6</v>
      </c>
      <c r="E147" s="399"/>
      <c r="F147" s="400"/>
    </row>
    <row r="148" spans="1:6" x14ac:dyDescent="0.2">
      <c r="B148" s="325" t="s">
        <v>724</v>
      </c>
      <c r="C148" s="323">
        <v>8</v>
      </c>
      <c r="D148" s="319" t="s">
        <v>6</v>
      </c>
      <c r="E148" s="399"/>
      <c r="F148" s="400"/>
    </row>
    <row r="149" spans="1:6" x14ac:dyDescent="0.2">
      <c r="B149" s="325" t="s">
        <v>725</v>
      </c>
      <c r="C149" s="323">
        <v>8</v>
      </c>
      <c r="D149" s="319" t="s">
        <v>6</v>
      </c>
      <c r="E149" s="399"/>
      <c r="F149" s="400"/>
    </row>
    <row r="150" spans="1:6" x14ac:dyDescent="0.2">
      <c r="B150" s="325" t="s">
        <v>726</v>
      </c>
      <c r="C150" s="323">
        <v>16</v>
      </c>
      <c r="D150" s="319" t="s">
        <v>6</v>
      </c>
      <c r="E150" s="399"/>
      <c r="F150" s="400"/>
    </row>
    <row r="151" spans="1:6" x14ac:dyDescent="0.2">
      <c r="B151" s="325" t="s">
        <v>727</v>
      </c>
      <c r="C151" s="323">
        <v>16</v>
      </c>
      <c r="D151" s="319" t="s">
        <v>6</v>
      </c>
      <c r="E151" s="399"/>
      <c r="F151" s="400"/>
    </row>
    <row r="152" spans="1:6" x14ac:dyDescent="0.2">
      <c r="B152" s="325" t="s">
        <v>728</v>
      </c>
      <c r="C152" s="323">
        <v>1</v>
      </c>
      <c r="D152" s="319" t="s">
        <v>19</v>
      </c>
      <c r="E152" s="399"/>
      <c r="F152" s="400"/>
    </row>
    <row r="153" spans="1:6" x14ac:dyDescent="0.2">
      <c r="A153" s="323"/>
      <c r="B153" s="325"/>
      <c r="C153" s="323"/>
      <c r="D153" s="319"/>
      <c r="E153" s="323"/>
      <c r="F153" s="401"/>
    </row>
    <row r="154" spans="1:6" x14ac:dyDescent="0.2">
      <c r="A154" s="342"/>
      <c r="B154" s="343" t="s">
        <v>729</v>
      </c>
      <c r="C154" s="402"/>
      <c r="D154" s="344"/>
      <c r="E154" s="342"/>
      <c r="F154" s="403">
        <f>SUM(F145:F153)</f>
        <v>0</v>
      </c>
    </row>
    <row r="155" spans="1:6" x14ac:dyDescent="0.2">
      <c r="A155" s="397"/>
      <c r="B155" s="325"/>
      <c r="C155" s="319"/>
      <c r="D155" s="319"/>
      <c r="E155" s="321"/>
      <c r="F155" s="321"/>
    </row>
    <row r="156" spans="1:6" x14ac:dyDescent="0.2">
      <c r="A156" s="397"/>
      <c r="B156" s="325"/>
      <c r="C156" s="319"/>
      <c r="D156" s="319"/>
      <c r="E156" s="321"/>
      <c r="F156" s="321"/>
    </row>
    <row r="157" spans="1:6" x14ac:dyDescent="0.2">
      <c r="A157" s="398" t="s">
        <v>730</v>
      </c>
      <c r="B157" s="317" t="s">
        <v>731</v>
      </c>
      <c r="C157" s="318"/>
      <c r="D157" s="319"/>
      <c r="E157" s="321"/>
      <c r="F157" s="321"/>
    </row>
    <row r="158" spans="1:6" x14ac:dyDescent="0.2">
      <c r="B158" s="325" t="s">
        <v>732</v>
      </c>
      <c r="C158" s="319"/>
      <c r="E158" s="327"/>
      <c r="F158" s="327"/>
    </row>
    <row r="159" spans="1:6" x14ac:dyDescent="0.2">
      <c r="B159" s="404" t="s">
        <v>733</v>
      </c>
      <c r="E159" s="327"/>
      <c r="F159" s="327"/>
    </row>
    <row r="160" spans="1:6" x14ac:dyDescent="0.2">
      <c r="B160" s="325" t="s">
        <v>734</v>
      </c>
      <c r="C160" s="319">
        <v>8</v>
      </c>
      <c r="D160" s="319" t="s">
        <v>6</v>
      </c>
      <c r="E160" s="327">
        <v>0</v>
      </c>
      <c r="F160" s="327">
        <f>C160*E160</f>
        <v>0</v>
      </c>
    </row>
    <row r="161" spans="1:6" x14ac:dyDescent="0.2">
      <c r="B161" s="404" t="s">
        <v>735</v>
      </c>
      <c r="C161" s="319">
        <v>3</v>
      </c>
      <c r="D161" s="319" t="s">
        <v>6</v>
      </c>
      <c r="E161" s="327">
        <v>0</v>
      </c>
      <c r="F161" s="327">
        <f>C161*E161</f>
        <v>0</v>
      </c>
    </row>
    <row r="162" spans="1:6" x14ac:dyDescent="0.2">
      <c r="A162" s="323"/>
      <c r="B162" s="325"/>
      <c r="C162" s="319"/>
      <c r="D162" s="319"/>
      <c r="E162" s="321"/>
      <c r="F162" s="321"/>
    </row>
    <row r="163" spans="1:6" x14ac:dyDescent="0.2">
      <c r="A163" s="342"/>
      <c r="B163" s="343" t="s">
        <v>736</v>
      </c>
      <c r="C163" s="348"/>
      <c r="D163" s="344"/>
      <c r="E163" s="349"/>
      <c r="F163" s="364">
        <f>SUM(F159:F162)</f>
        <v>0</v>
      </c>
    </row>
    <row r="164" spans="1:6" x14ac:dyDescent="0.2">
      <c r="A164" s="323"/>
      <c r="B164" s="317"/>
      <c r="C164" s="318"/>
      <c r="D164" s="319"/>
      <c r="E164" s="321"/>
      <c r="F164" s="321"/>
    </row>
    <row r="165" spans="1:6" x14ac:dyDescent="0.2">
      <c r="A165" s="323"/>
      <c r="B165" s="317"/>
      <c r="C165" s="318"/>
      <c r="D165" s="319"/>
      <c r="E165" s="321"/>
      <c r="F165" s="321"/>
    </row>
    <row r="166" spans="1:6" x14ac:dyDescent="0.2">
      <c r="A166" s="398" t="s">
        <v>737</v>
      </c>
      <c r="B166" s="317" t="s">
        <v>738</v>
      </c>
      <c r="C166" s="318"/>
      <c r="D166" s="319"/>
      <c r="E166" s="321"/>
      <c r="F166" s="321"/>
    </row>
    <row r="167" spans="1:6" x14ac:dyDescent="0.2">
      <c r="A167" s="323"/>
      <c r="B167" s="325" t="s">
        <v>739</v>
      </c>
      <c r="C167" s="319"/>
      <c r="D167" s="319"/>
      <c r="E167" s="321"/>
      <c r="F167" s="321"/>
    </row>
    <row r="168" spans="1:6" x14ac:dyDescent="0.2">
      <c r="A168" s="323"/>
      <c r="B168" s="405" t="s">
        <v>740</v>
      </c>
      <c r="C168" s="319">
        <v>880</v>
      </c>
      <c r="D168" s="319" t="s">
        <v>222</v>
      </c>
      <c r="E168" s="321">
        <v>0</v>
      </c>
      <c r="F168" s="321">
        <f>C168*E168</f>
        <v>0</v>
      </c>
    </row>
    <row r="169" spans="1:6" x14ac:dyDescent="0.2">
      <c r="A169" s="323"/>
      <c r="B169" s="317"/>
      <c r="C169" s="319"/>
      <c r="D169" s="319"/>
      <c r="E169" s="321"/>
      <c r="F169" s="321"/>
    </row>
    <row r="170" spans="1:6" x14ac:dyDescent="0.2">
      <c r="A170" s="342"/>
      <c r="B170" s="343" t="s">
        <v>741</v>
      </c>
      <c r="C170" s="348"/>
      <c r="D170" s="344"/>
      <c r="E170" s="349"/>
      <c r="F170" s="364">
        <f>SUM(F167:F169)</f>
        <v>0</v>
      </c>
    </row>
    <row r="171" spans="1:6" x14ac:dyDescent="0.2">
      <c r="A171" s="323"/>
      <c r="B171" s="317"/>
      <c r="C171" s="318"/>
      <c r="D171" s="319"/>
      <c r="E171" s="321"/>
      <c r="F171" s="321"/>
    </row>
    <row r="172" spans="1:6" x14ac:dyDescent="0.2">
      <c r="A172" s="323"/>
      <c r="B172" s="317"/>
      <c r="C172" s="318"/>
      <c r="D172" s="319"/>
      <c r="E172" s="321"/>
      <c r="F172" s="321"/>
    </row>
    <row r="173" spans="1:6" x14ac:dyDescent="0.2">
      <c r="A173" s="398" t="s">
        <v>742</v>
      </c>
      <c r="B173" s="317" t="s">
        <v>743</v>
      </c>
      <c r="C173" s="318"/>
      <c r="D173" s="319"/>
      <c r="E173" s="321"/>
      <c r="F173" s="321"/>
    </row>
    <row r="174" spans="1:6" x14ac:dyDescent="0.2">
      <c r="A174" s="326" t="s">
        <v>1</v>
      </c>
      <c r="B174" s="406"/>
      <c r="C174" s="319"/>
      <c r="D174" s="407"/>
      <c r="E174" s="341"/>
      <c r="F174" s="341"/>
    </row>
    <row r="175" spans="1:6" x14ac:dyDescent="0.2">
      <c r="A175" s="319" t="s">
        <v>1</v>
      </c>
      <c r="B175" s="405" t="s">
        <v>744</v>
      </c>
      <c r="C175" s="319">
        <v>22</v>
      </c>
      <c r="D175" s="407" t="s">
        <v>6</v>
      </c>
      <c r="E175" s="341">
        <v>0</v>
      </c>
      <c r="F175" s="341">
        <f>C175*E175</f>
        <v>0</v>
      </c>
    </row>
    <row r="176" spans="1:6" ht="13.5" thickBot="1" x14ac:dyDescent="0.25">
      <c r="A176" s="323"/>
      <c r="B176" s="325"/>
      <c r="C176" s="319"/>
      <c r="D176" s="319"/>
      <c r="E176" s="321"/>
      <c r="F176" s="321"/>
    </row>
    <row r="177" spans="1:9" ht="13.5" thickBot="1" x14ac:dyDescent="0.25">
      <c r="A177" s="389"/>
      <c r="B177" s="408" t="s">
        <v>745</v>
      </c>
      <c r="C177" s="391"/>
      <c r="D177" s="392"/>
      <c r="E177" s="393"/>
      <c r="F177" s="364">
        <f>SUM(F174:F176)</f>
        <v>0</v>
      </c>
    </row>
    <row r="178" spans="1:9" ht="13.5" thickBot="1" x14ac:dyDescent="0.25">
      <c r="A178" s="323"/>
      <c r="B178" s="396"/>
      <c r="C178" s="318"/>
      <c r="D178" s="319"/>
      <c r="E178" s="321"/>
      <c r="F178" s="365"/>
    </row>
    <row r="179" spans="1:9" ht="26.25" thickBot="1" x14ac:dyDescent="0.25">
      <c r="A179" s="389"/>
      <c r="B179" s="408" t="s">
        <v>746</v>
      </c>
      <c r="C179" s="391"/>
      <c r="D179" s="392"/>
      <c r="E179" s="393"/>
      <c r="F179" s="364">
        <f>SUM(F154+F163+F170+F177)</f>
        <v>0</v>
      </c>
    </row>
    <row r="180" spans="1:9" x14ac:dyDescent="0.2">
      <c r="A180" s="323"/>
      <c r="B180" s="396"/>
      <c r="C180" s="318"/>
      <c r="D180" s="319"/>
      <c r="E180" s="321"/>
      <c r="F180" s="321"/>
      <c r="G180" s="409"/>
    </row>
    <row r="181" spans="1:9" x14ac:dyDescent="0.2">
      <c r="A181" s="323"/>
      <c r="B181" s="317"/>
      <c r="C181" s="319"/>
      <c r="D181" s="319"/>
      <c r="E181" s="321"/>
      <c r="F181" s="321"/>
      <c r="G181" s="409"/>
    </row>
    <row r="182" spans="1:9" x14ac:dyDescent="0.2">
      <c r="A182" s="316" t="s">
        <v>30</v>
      </c>
      <c r="B182" s="317" t="s">
        <v>747</v>
      </c>
      <c r="C182" s="318"/>
      <c r="D182" s="319"/>
      <c r="E182" s="321"/>
      <c r="F182" s="321"/>
      <c r="G182" s="409"/>
    </row>
    <row r="183" spans="1:9" x14ac:dyDescent="0.2">
      <c r="A183" s="323"/>
      <c r="B183" s="325" t="s">
        <v>732</v>
      </c>
      <c r="C183" s="319"/>
      <c r="D183" s="319"/>
      <c r="E183" s="321"/>
      <c r="F183" s="321"/>
      <c r="G183" s="409"/>
    </row>
    <row r="184" spans="1:9" x14ac:dyDescent="0.2">
      <c r="A184" s="323"/>
      <c r="B184" s="325"/>
      <c r="C184" s="319"/>
      <c r="D184" s="319"/>
      <c r="E184" s="321"/>
      <c r="F184" s="321"/>
      <c r="G184" s="409"/>
      <c r="H184" s="409"/>
      <c r="I184" s="409"/>
    </row>
    <row r="185" spans="1:9" x14ac:dyDescent="0.2">
      <c r="A185" s="323"/>
      <c r="B185" s="325" t="s">
        <v>748</v>
      </c>
      <c r="C185" s="319"/>
      <c r="D185" s="319"/>
      <c r="E185" s="321"/>
      <c r="F185" s="321"/>
      <c r="G185" s="409"/>
      <c r="H185" s="409"/>
      <c r="I185" s="409"/>
    </row>
    <row r="186" spans="1:9" x14ac:dyDescent="0.2">
      <c r="A186" s="323"/>
      <c r="B186" s="325" t="s">
        <v>749</v>
      </c>
      <c r="C186" s="319">
        <v>20</v>
      </c>
      <c r="D186" s="319" t="s">
        <v>222</v>
      </c>
      <c r="E186" s="321">
        <v>0</v>
      </c>
      <c r="F186" s="321">
        <f>C186*E186</f>
        <v>0</v>
      </c>
      <c r="G186" s="409"/>
      <c r="H186" s="409"/>
      <c r="I186" s="409"/>
    </row>
    <row r="187" spans="1:9" x14ac:dyDescent="0.2">
      <c r="A187" s="323"/>
      <c r="B187" s="325" t="s">
        <v>750</v>
      </c>
      <c r="C187" s="319">
        <v>1</v>
      </c>
      <c r="D187" s="319" t="s">
        <v>19</v>
      </c>
      <c r="E187" s="321">
        <v>0</v>
      </c>
      <c r="F187" s="321">
        <f>C187*E187</f>
        <v>0</v>
      </c>
      <c r="G187" s="409"/>
      <c r="H187" s="409"/>
      <c r="I187" s="409"/>
    </row>
    <row r="188" spans="1:9" x14ac:dyDescent="0.2">
      <c r="A188" s="323"/>
      <c r="B188" s="325"/>
      <c r="C188" s="319"/>
      <c r="D188" s="319"/>
      <c r="E188" s="321"/>
      <c r="F188" s="321"/>
      <c r="G188" s="409"/>
      <c r="H188" s="409"/>
      <c r="I188" s="409"/>
    </row>
    <row r="189" spans="1:9" x14ac:dyDescent="0.2">
      <c r="A189" s="342"/>
      <c r="B189" s="343" t="s">
        <v>751</v>
      </c>
      <c r="C189" s="348"/>
      <c r="D189" s="344"/>
      <c r="E189" s="349"/>
      <c r="F189" s="364">
        <f>SUM(F183:F188)</f>
        <v>0</v>
      </c>
      <c r="G189" s="409"/>
      <c r="H189" s="409"/>
      <c r="I189" s="409"/>
    </row>
    <row r="190" spans="1:9" ht="13.5" thickBot="1" x14ac:dyDescent="0.25">
      <c r="A190" s="323"/>
      <c r="B190" s="317"/>
      <c r="C190" s="319"/>
      <c r="D190" s="318"/>
      <c r="E190" s="321"/>
      <c r="F190" s="321"/>
      <c r="G190" s="409"/>
      <c r="H190" s="409"/>
      <c r="I190" s="409"/>
    </row>
    <row r="191" spans="1:9" ht="13.5" thickBot="1" x14ac:dyDescent="0.25">
      <c r="A191" s="410"/>
      <c r="B191" s="390" t="s">
        <v>752</v>
      </c>
      <c r="C191" s="391"/>
      <c r="D191" s="391"/>
      <c r="E191" s="393"/>
      <c r="F191" s="394">
        <f>F179+F189</f>
        <v>0</v>
      </c>
      <c r="G191" s="409"/>
      <c r="H191" s="409"/>
      <c r="I191" s="409"/>
    </row>
    <row r="192" spans="1:9" x14ac:dyDescent="0.2">
      <c r="A192" s="323"/>
      <c r="B192" s="317"/>
      <c r="C192" s="318"/>
      <c r="D192" s="319"/>
      <c r="E192" s="321"/>
      <c r="F192" s="321"/>
      <c r="G192" s="409"/>
      <c r="H192" s="409"/>
      <c r="I192" s="409"/>
    </row>
    <row r="193" spans="1:9" x14ac:dyDescent="0.2">
      <c r="A193" s="323"/>
      <c r="B193" s="317"/>
      <c r="C193" s="319"/>
      <c r="D193" s="318"/>
      <c r="E193" s="321"/>
      <c r="F193" s="321"/>
      <c r="G193" s="409"/>
      <c r="H193" s="409"/>
      <c r="I193" s="409"/>
    </row>
    <row r="194" spans="1:9" x14ac:dyDescent="0.2">
      <c r="A194" s="411" t="s">
        <v>753</v>
      </c>
      <c r="B194" s="396" t="s">
        <v>754</v>
      </c>
      <c r="C194" s="318"/>
      <c r="D194" s="319"/>
      <c r="E194" s="321"/>
      <c r="F194" s="321"/>
      <c r="G194" s="409"/>
      <c r="H194" s="409"/>
      <c r="I194" s="409"/>
    </row>
    <row r="195" spans="1:9" ht="15" customHeight="1" x14ac:dyDescent="0.2">
      <c r="A195" s="323"/>
      <c r="B195" s="396"/>
      <c r="C195" s="318"/>
      <c r="D195" s="319"/>
      <c r="E195" s="321"/>
      <c r="F195" s="321"/>
      <c r="G195" s="409"/>
      <c r="H195" s="409"/>
      <c r="I195" s="409"/>
    </row>
    <row r="196" spans="1:9" ht="38.25" x14ac:dyDescent="0.2">
      <c r="A196" s="412">
        <v>1</v>
      </c>
      <c r="B196" s="413" t="s">
        <v>755</v>
      </c>
      <c r="C196" s="371" t="s">
        <v>19</v>
      </c>
      <c r="D196" s="314">
        <v>1</v>
      </c>
      <c r="E196" s="372">
        <v>0</v>
      </c>
      <c r="F196" s="373">
        <f>(D196*E196)</f>
        <v>0</v>
      </c>
      <c r="G196" s="409"/>
      <c r="H196" s="409"/>
      <c r="I196" s="409"/>
    </row>
    <row r="197" spans="1:9" ht="13.5" customHeight="1" x14ac:dyDescent="0.2">
      <c r="A197" s="414"/>
      <c r="B197" s="415"/>
      <c r="C197" s="371"/>
      <c r="D197" s="416"/>
      <c r="E197" s="372"/>
      <c r="F197" s="312"/>
      <c r="G197" s="409"/>
      <c r="H197" s="409"/>
      <c r="I197" s="409"/>
    </row>
    <row r="198" spans="1:9" ht="76.5" x14ac:dyDescent="0.2">
      <c r="A198" s="412">
        <v>2</v>
      </c>
      <c r="B198" s="417" t="s">
        <v>756</v>
      </c>
      <c r="C198" s="371" t="s">
        <v>19</v>
      </c>
      <c r="D198" s="314">
        <v>1</v>
      </c>
      <c r="E198" s="372">
        <v>0</v>
      </c>
      <c r="F198" s="373">
        <f>(D198*E198)</f>
        <v>0</v>
      </c>
      <c r="G198" s="409"/>
      <c r="H198" s="409"/>
      <c r="I198" s="409"/>
    </row>
    <row r="199" spans="1:9" ht="13.5" customHeight="1" x14ac:dyDescent="0.2">
      <c r="A199" s="412"/>
      <c r="B199" s="413"/>
      <c r="C199" s="371"/>
      <c r="E199" s="372"/>
      <c r="F199" s="373"/>
      <c r="G199" s="409"/>
      <c r="H199" s="409"/>
      <c r="I199" s="409"/>
    </row>
    <row r="200" spans="1:9" ht="63.75" x14ac:dyDescent="0.2">
      <c r="A200" s="412">
        <v>3</v>
      </c>
      <c r="B200" s="418" t="s">
        <v>757</v>
      </c>
      <c r="C200" s="371" t="s">
        <v>19</v>
      </c>
      <c r="D200" s="314">
        <v>1</v>
      </c>
      <c r="E200" s="372">
        <v>0</v>
      </c>
      <c r="F200" s="373">
        <f>(D200*E200)</f>
        <v>0</v>
      </c>
      <c r="G200" s="409"/>
      <c r="H200" s="409"/>
      <c r="I200" s="409"/>
    </row>
    <row r="201" spans="1:9" x14ac:dyDescent="0.2">
      <c r="A201" s="412"/>
      <c r="B201" s="413"/>
      <c r="C201" s="371"/>
      <c r="E201" s="372"/>
      <c r="F201" s="373"/>
      <c r="G201" s="419"/>
      <c r="H201" s="409"/>
      <c r="I201" s="409"/>
    </row>
    <row r="202" spans="1:9" ht="63.75" x14ac:dyDescent="0.2">
      <c r="A202" s="412">
        <v>4</v>
      </c>
      <c r="B202" s="418" t="s">
        <v>758</v>
      </c>
      <c r="C202" s="371" t="s">
        <v>19</v>
      </c>
      <c r="D202" s="314">
        <v>1</v>
      </c>
      <c r="E202" s="372">
        <v>0</v>
      </c>
      <c r="F202" s="373">
        <f>(D202*E202)</f>
        <v>0</v>
      </c>
      <c r="G202" s="419"/>
      <c r="H202" s="409"/>
      <c r="I202" s="409"/>
    </row>
    <row r="203" spans="1:9" x14ac:dyDescent="0.2">
      <c r="A203" s="412"/>
      <c r="B203" s="420"/>
      <c r="C203" s="371"/>
      <c r="E203" s="372"/>
      <c r="F203" s="373"/>
      <c r="G203" s="409"/>
      <c r="H203" s="409"/>
      <c r="I203" s="409"/>
    </row>
    <row r="204" spans="1:9" ht="13.15" customHeight="1" x14ac:dyDescent="0.2">
      <c r="A204" s="412"/>
      <c r="B204" s="420"/>
      <c r="C204" s="371"/>
      <c r="E204" s="372"/>
      <c r="F204" s="373"/>
    </row>
    <row r="205" spans="1:9" x14ac:dyDescent="0.2">
      <c r="A205" s="421"/>
      <c r="B205" s="415" t="s">
        <v>759</v>
      </c>
      <c r="C205" s="371"/>
      <c r="D205" s="373"/>
      <c r="E205" s="372"/>
      <c r="F205" s="422">
        <f>SUM(F196:F203)</f>
        <v>0</v>
      </c>
    </row>
    <row r="206" spans="1:9" x14ac:dyDescent="0.2">
      <c r="A206" s="323"/>
      <c r="B206" s="396"/>
      <c r="C206" s="318"/>
      <c r="D206" s="319"/>
      <c r="E206" s="321"/>
      <c r="F206" s="321"/>
      <c r="H206" s="419"/>
      <c r="I206" s="419"/>
    </row>
    <row r="207" spans="1:9" x14ac:dyDescent="0.2">
      <c r="A207" s="323"/>
      <c r="B207" s="396"/>
      <c r="C207" s="318"/>
      <c r="D207" s="319"/>
      <c r="E207" s="321"/>
      <c r="F207" s="321"/>
      <c r="H207" s="409"/>
      <c r="I207" s="409"/>
    </row>
    <row r="208" spans="1:9" x14ac:dyDescent="0.2">
      <c r="A208" s="316" t="s">
        <v>760</v>
      </c>
      <c r="B208" s="317" t="s">
        <v>761</v>
      </c>
      <c r="C208" s="319"/>
      <c r="D208" s="319"/>
      <c r="E208" s="320"/>
      <c r="F208" s="320"/>
    </row>
    <row r="209" spans="1:6" x14ac:dyDescent="0.2">
      <c r="A209" s="323"/>
      <c r="B209" s="325" t="s">
        <v>683</v>
      </c>
      <c r="C209" s="319"/>
      <c r="D209" s="319"/>
      <c r="E209" s="320"/>
      <c r="F209" s="320"/>
    </row>
    <row r="210" spans="1:6" x14ac:dyDescent="0.2">
      <c r="A210" s="323"/>
      <c r="B210" s="325"/>
      <c r="C210" s="319"/>
      <c r="D210" s="319"/>
      <c r="E210" s="320"/>
      <c r="F210" s="320"/>
    </row>
    <row r="211" spans="1:6" ht="25.5" x14ac:dyDescent="0.2">
      <c r="A211" s="423" t="s">
        <v>1</v>
      </c>
      <c r="B211" s="424" t="s">
        <v>762</v>
      </c>
      <c r="C211" s="314">
        <v>50</v>
      </c>
      <c r="D211" s="314" t="s">
        <v>222</v>
      </c>
      <c r="E211" s="376">
        <v>0</v>
      </c>
      <c r="F211" s="366">
        <f t="shared" ref="F211" si="8">C211*E211</f>
        <v>0</v>
      </c>
    </row>
    <row r="212" spans="1:6" x14ac:dyDescent="0.2">
      <c r="A212" s="423" t="s">
        <v>1</v>
      </c>
      <c r="B212" s="424"/>
      <c r="E212" s="321" t="s">
        <v>1</v>
      </c>
      <c r="F212" s="425" t="s">
        <v>1</v>
      </c>
    </row>
    <row r="213" spans="1:6" ht="38.25" x14ac:dyDescent="0.2">
      <c r="A213" s="423" t="s">
        <v>1</v>
      </c>
      <c r="B213" s="424" t="s">
        <v>763</v>
      </c>
      <c r="C213" s="314">
        <v>60</v>
      </c>
      <c r="D213" s="314" t="s">
        <v>222</v>
      </c>
      <c r="E213" s="376">
        <v>0</v>
      </c>
      <c r="F213" s="366">
        <f t="shared" ref="F213" si="9">C213*E213</f>
        <v>0</v>
      </c>
    </row>
    <row r="214" spans="1:6" x14ac:dyDescent="0.2">
      <c r="A214" s="423" t="s">
        <v>1</v>
      </c>
      <c r="B214" s="424"/>
      <c r="E214" s="321" t="s">
        <v>1</v>
      </c>
      <c r="F214" s="425" t="s">
        <v>1</v>
      </c>
    </row>
    <row r="215" spans="1:6" ht="38.25" x14ac:dyDescent="0.2">
      <c r="A215" s="423" t="s">
        <v>1</v>
      </c>
      <c r="B215" s="424" t="s">
        <v>764</v>
      </c>
      <c r="C215" s="314">
        <v>20</v>
      </c>
      <c r="D215" s="314" t="s">
        <v>6</v>
      </c>
      <c r="E215" s="376">
        <v>0</v>
      </c>
      <c r="F215" s="366">
        <f t="shared" ref="F215" si="10">C215*E215</f>
        <v>0</v>
      </c>
    </row>
    <row r="216" spans="1:6" ht="11.45" customHeight="1" x14ac:dyDescent="0.2">
      <c r="A216" s="423" t="s">
        <v>1</v>
      </c>
      <c r="B216" s="424"/>
      <c r="C216" s="426"/>
      <c r="E216" s="321" t="s">
        <v>1</v>
      </c>
      <c r="F216" s="425" t="s">
        <v>1</v>
      </c>
    </row>
    <row r="217" spans="1:6" ht="25.5" x14ac:dyDescent="0.2">
      <c r="A217" s="423" t="s">
        <v>1</v>
      </c>
      <c r="B217" s="424" t="s">
        <v>765</v>
      </c>
      <c r="C217" s="314">
        <v>4</v>
      </c>
      <c r="D217" s="314" t="s">
        <v>6</v>
      </c>
      <c r="E217" s="376">
        <v>0</v>
      </c>
      <c r="F217" s="366">
        <f t="shared" ref="F217" si="11">C217*E217</f>
        <v>0</v>
      </c>
    </row>
    <row r="218" spans="1:6" ht="12" customHeight="1" x14ac:dyDescent="0.2">
      <c r="A218" s="423" t="s">
        <v>1</v>
      </c>
      <c r="B218" s="424"/>
      <c r="C218" s="426"/>
      <c r="E218" s="321" t="s">
        <v>1</v>
      </c>
      <c r="F218" s="425" t="s">
        <v>1</v>
      </c>
    </row>
    <row r="219" spans="1:6" ht="38.25" x14ac:dyDescent="0.2">
      <c r="A219" s="423" t="s">
        <v>1</v>
      </c>
      <c r="B219" s="424" t="s">
        <v>766</v>
      </c>
      <c r="C219" s="314">
        <v>4</v>
      </c>
      <c r="D219" s="314" t="s">
        <v>6</v>
      </c>
      <c r="E219" s="376">
        <v>0</v>
      </c>
      <c r="F219" s="366">
        <f t="shared" ref="F219" si="12">C219*E219</f>
        <v>0</v>
      </c>
    </row>
    <row r="220" spans="1:6" x14ac:dyDescent="0.2">
      <c r="A220" s="423" t="s">
        <v>1</v>
      </c>
      <c r="B220" s="424"/>
      <c r="E220" s="321" t="s">
        <v>1</v>
      </c>
      <c r="F220" s="425" t="s">
        <v>1</v>
      </c>
    </row>
    <row r="221" spans="1:6" ht="25.5" x14ac:dyDescent="0.2">
      <c r="A221" s="323"/>
      <c r="B221" s="424" t="s">
        <v>767</v>
      </c>
      <c r="C221" s="314">
        <v>1</v>
      </c>
      <c r="D221" s="314" t="s">
        <v>19</v>
      </c>
      <c r="E221" s="376">
        <v>0</v>
      </c>
      <c r="F221" s="366">
        <f t="shared" ref="F221" si="13">C221*E221</f>
        <v>0</v>
      </c>
    </row>
    <row r="222" spans="1:6" ht="13.9" customHeight="1" x14ac:dyDescent="0.2">
      <c r="A222" s="323"/>
      <c r="B222" s="424"/>
      <c r="E222" s="321" t="s">
        <v>1</v>
      </c>
      <c r="F222" s="425" t="s">
        <v>1</v>
      </c>
    </row>
    <row r="223" spans="1:6" x14ac:dyDescent="0.2">
      <c r="A223" s="323" t="s">
        <v>1</v>
      </c>
      <c r="B223" s="427" t="s">
        <v>768</v>
      </c>
      <c r="C223" s="428">
        <v>5</v>
      </c>
      <c r="D223" s="428" t="s">
        <v>769</v>
      </c>
      <c r="E223" s="376">
        <v>0</v>
      </c>
      <c r="F223" s="366">
        <f>C223*E223</f>
        <v>0</v>
      </c>
    </row>
    <row r="224" spans="1:6" ht="16.149999999999999" customHeight="1" x14ac:dyDescent="0.2">
      <c r="A224" s="323"/>
      <c r="B224" s="317"/>
      <c r="C224" s="429"/>
      <c r="D224" s="429"/>
      <c r="E224" s="376"/>
      <c r="F224" s="366"/>
    </row>
    <row r="225" spans="1:6" ht="15.6" customHeight="1" x14ac:dyDescent="0.2">
      <c r="A225" s="323"/>
      <c r="B225" s="317"/>
      <c r="C225" s="429"/>
      <c r="D225" s="429"/>
      <c r="E225" s="376"/>
      <c r="F225" s="366"/>
    </row>
    <row r="226" spans="1:6" ht="15.6" customHeight="1" x14ac:dyDescent="0.2">
      <c r="A226" s="430"/>
      <c r="B226" s="431" t="s">
        <v>770</v>
      </c>
      <c r="C226" s="432"/>
      <c r="D226" s="433"/>
      <c r="E226" s="434"/>
      <c r="F226" s="364">
        <f>SUM(F211:F222)</f>
        <v>0</v>
      </c>
    </row>
    <row r="227" spans="1:6" ht="14.25" customHeight="1" x14ac:dyDescent="0.2">
      <c r="A227" s="323"/>
      <c r="B227" s="317"/>
      <c r="C227" s="318"/>
      <c r="D227" s="319"/>
      <c r="E227" s="320"/>
      <c r="F227" s="320"/>
    </row>
    <row r="228" spans="1:6" x14ac:dyDescent="0.2">
      <c r="A228" s="323"/>
      <c r="B228" s="317"/>
      <c r="C228" s="319"/>
      <c r="D228" s="318"/>
      <c r="E228" s="320"/>
      <c r="F228" s="320"/>
    </row>
    <row r="229" spans="1:6" ht="63.75" x14ac:dyDescent="0.2">
      <c r="A229" s="395" t="s">
        <v>771</v>
      </c>
      <c r="B229" s="435" t="s">
        <v>772</v>
      </c>
      <c r="C229" s="319">
        <v>1</v>
      </c>
      <c r="D229" s="319" t="s">
        <v>19</v>
      </c>
      <c r="E229" s="321">
        <v>0</v>
      </c>
      <c r="F229" s="321">
        <f>C229*E229</f>
        <v>0</v>
      </c>
    </row>
    <row r="230" spans="1:6" x14ac:dyDescent="0.2">
      <c r="A230" s="436"/>
      <c r="C230" s="319"/>
      <c r="D230" s="319"/>
      <c r="E230" s="321"/>
      <c r="F230" s="321"/>
    </row>
    <row r="231" spans="1:6" ht="38.25" x14ac:dyDescent="0.2">
      <c r="A231" s="395" t="s">
        <v>773</v>
      </c>
      <c r="B231" s="435" t="s">
        <v>774</v>
      </c>
      <c r="C231" s="319">
        <v>1</v>
      </c>
      <c r="D231" s="319" t="s">
        <v>19</v>
      </c>
      <c r="E231" s="321">
        <v>0</v>
      </c>
      <c r="F231" s="321">
        <f>C231*E231</f>
        <v>0</v>
      </c>
    </row>
    <row r="232" spans="1:6" x14ac:dyDescent="0.2">
      <c r="A232" s="436"/>
      <c r="C232" s="319"/>
      <c r="D232" s="319"/>
      <c r="E232" s="321"/>
      <c r="F232" s="321"/>
    </row>
    <row r="233" spans="1:6" x14ac:dyDescent="0.2">
      <c r="A233" s="395" t="s">
        <v>775</v>
      </c>
      <c r="B233" s="337" t="s">
        <v>776</v>
      </c>
      <c r="C233" s="319">
        <v>1</v>
      </c>
      <c r="D233" s="319" t="s">
        <v>19</v>
      </c>
      <c r="E233" s="321">
        <v>0</v>
      </c>
      <c r="F233" s="321">
        <f>C233*E233</f>
        <v>0</v>
      </c>
    </row>
    <row r="234" spans="1:6" x14ac:dyDescent="0.2">
      <c r="A234" s="436"/>
      <c r="C234" s="319"/>
      <c r="D234" s="319"/>
      <c r="E234" s="321"/>
      <c r="F234" s="321"/>
    </row>
    <row r="235" spans="1:6" x14ac:dyDescent="0.2">
      <c r="A235" s="395" t="s">
        <v>777</v>
      </c>
      <c r="B235" s="337" t="s">
        <v>778</v>
      </c>
      <c r="C235" s="319">
        <v>1</v>
      </c>
      <c r="D235" s="319" t="s">
        <v>19</v>
      </c>
      <c r="E235" s="321">
        <v>0</v>
      </c>
      <c r="F235" s="321">
        <f>C235*E235</f>
        <v>0</v>
      </c>
    </row>
    <row r="236" spans="1:6" ht="13.5" thickBot="1" x14ac:dyDescent="0.25">
      <c r="A236" s="323"/>
      <c r="B236" s="317"/>
      <c r="C236" s="319"/>
      <c r="D236" s="319"/>
      <c r="E236" s="320"/>
      <c r="F236" s="320"/>
    </row>
    <row r="237" spans="1:6" ht="14.25" thickTop="1" thickBot="1" x14ac:dyDescent="0.25">
      <c r="A237" s="437"/>
      <c r="B237" s="438" t="s">
        <v>779</v>
      </c>
      <c r="C237" s="439"/>
      <c r="D237" s="440"/>
      <c r="E237" s="441"/>
      <c r="F237" s="442">
        <f>SUM(F137+F191+F205+F226+F229+F231+F233+F235)</f>
        <v>0</v>
      </c>
    </row>
    <row r="238" spans="1:6" ht="13.5" thickTop="1" x14ac:dyDescent="0.2">
      <c r="A238" s="323"/>
      <c r="B238" s="325"/>
      <c r="C238" s="319"/>
      <c r="D238" s="319"/>
      <c r="E238" s="320"/>
      <c r="F238" s="320"/>
    </row>
    <row r="239" spans="1:6" x14ac:dyDescent="0.2">
      <c r="A239" s="323"/>
      <c r="B239" s="325"/>
      <c r="C239" s="319"/>
      <c r="D239" s="319"/>
      <c r="E239" s="320"/>
      <c r="F239" s="320"/>
    </row>
    <row r="240" spans="1:6" ht="15" customHeight="1" x14ac:dyDescent="0.2">
      <c r="A240" s="323"/>
      <c r="B240" s="325"/>
      <c r="C240" s="319"/>
      <c r="D240" s="319"/>
      <c r="E240" s="320"/>
      <c r="F240" s="320"/>
    </row>
    <row r="241" spans="1:6" x14ac:dyDescent="0.2">
      <c r="A241" s="323"/>
      <c r="B241" s="325"/>
      <c r="C241" s="319"/>
      <c r="D241" s="319"/>
      <c r="E241" s="320"/>
      <c r="F241" s="320"/>
    </row>
    <row r="290" ht="13.9" customHeight="1" x14ac:dyDescent="0.2"/>
    <row r="298" ht="13.9" customHeight="1" x14ac:dyDescent="0.2"/>
    <row r="300" ht="13.9" customHeight="1" x14ac:dyDescent="0.2"/>
    <row r="304" ht="13.9" customHeight="1" x14ac:dyDescent="0.2"/>
    <row r="306" ht="13.9" customHeight="1" x14ac:dyDescent="0.2"/>
    <row r="311" ht="16.899999999999999" customHeight="1" x14ac:dyDescent="0.2"/>
    <row r="351" ht="16.899999999999999" customHeight="1" x14ac:dyDescent="0.2"/>
    <row r="356" ht="13.15" customHeight="1" x14ac:dyDescent="0.2"/>
    <row r="357" ht="15" customHeight="1" x14ac:dyDescent="0.2"/>
    <row r="360" ht="14.45" customHeight="1" x14ac:dyDescent="0.2"/>
    <row r="369" ht="14.45" customHeight="1" x14ac:dyDescent="0.2"/>
    <row r="370" ht="14.45" customHeight="1" x14ac:dyDescent="0.2"/>
    <row r="371" ht="14.45" customHeight="1" x14ac:dyDescent="0.2"/>
    <row r="372" ht="14.45" customHeight="1" x14ac:dyDescent="0.2"/>
    <row r="376" ht="14.45" customHeight="1" x14ac:dyDescent="0.2"/>
    <row r="377" ht="14.45" customHeight="1" x14ac:dyDescent="0.2"/>
    <row r="378" ht="15" customHeight="1" x14ac:dyDescent="0.2"/>
    <row r="379" ht="16.899999999999999" customHeight="1" x14ac:dyDescent="0.2"/>
    <row r="408" ht="15.6" customHeight="1" x14ac:dyDescent="0.2"/>
    <row r="412" ht="13.5" customHeight="1" x14ac:dyDescent="0.2"/>
    <row r="427" ht="28.9" customHeight="1" x14ac:dyDescent="0.2"/>
    <row r="439" ht="15" customHeight="1" x14ac:dyDescent="0.2"/>
    <row r="459" ht="16.899999999999999" customHeight="1" x14ac:dyDescent="0.2"/>
    <row r="464" ht="12.75" customHeight="1" x14ac:dyDescent="0.2"/>
    <row r="520" ht="14.45" customHeight="1" x14ac:dyDescent="0.2"/>
    <row r="521" ht="13.9" customHeight="1" x14ac:dyDescent="0.2"/>
    <row r="522" ht="14.45" customHeight="1" x14ac:dyDescent="0.2"/>
    <row r="530" ht="16.899999999999999" customHeight="1" x14ac:dyDescent="0.2"/>
    <row r="532" ht="12.75" customHeight="1" x14ac:dyDescent="0.2"/>
    <row r="546" ht="15" customHeight="1" x14ac:dyDescent="0.2"/>
    <row r="549" ht="15" customHeight="1" x14ac:dyDescent="0.2"/>
    <row r="550" ht="15" customHeight="1" x14ac:dyDescent="0.2"/>
    <row r="551" ht="15.6" customHeight="1" x14ac:dyDescent="0.2"/>
    <row r="552" ht="13.9" customHeight="1" x14ac:dyDescent="0.2"/>
    <row r="553" ht="30" customHeight="1" x14ac:dyDescent="0.2"/>
    <row r="554" ht="15" customHeight="1" x14ac:dyDescent="0.2"/>
    <row r="556" ht="14.45" customHeight="1" x14ac:dyDescent="0.2"/>
    <row r="561" ht="15.6" customHeight="1" x14ac:dyDescent="0.2"/>
    <row r="563" ht="16.899999999999999" customHeight="1" x14ac:dyDescent="0.2"/>
    <row r="564" ht="16.149999999999999" customHeight="1" x14ac:dyDescent="0.2"/>
    <row r="565" ht="13.15" customHeight="1" x14ac:dyDescent="0.2"/>
    <row r="566" ht="15.75" customHeight="1" x14ac:dyDescent="0.2"/>
    <row r="577" ht="12.75" customHeight="1" x14ac:dyDescent="0.2"/>
    <row r="580" ht="12.75" customHeight="1" x14ac:dyDescent="0.2"/>
    <row r="585" ht="12.75" customHeight="1" x14ac:dyDescent="0.2"/>
    <row r="588" ht="12.75" customHeight="1" x14ac:dyDescent="0.2"/>
    <row r="595" ht="12.75" customHeight="1" x14ac:dyDescent="0.2"/>
    <row r="598" ht="39.6" customHeight="1" x14ac:dyDescent="0.2"/>
    <row r="599" ht="28.15" customHeight="1" x14ac:dyDescent="0.2"/>
    <row r="694" ht="15.6" customHeight="1" x14ac:dyDescent="0.2"/>
    <row r="695" ht="15" customHeight="1" x14ac:dyDescent="0.2"/>
    <row r="696" ht="13.9" customHeight="1" x14ac:dyDescent="0.2"/>
    <row r="746" ht="16.5" customHeight="1" x14ac:dyDescent="0.2"/>
    <row r="748" ht="14.25" customHeight="1" x14ac:dyDescent="0.2"/>
    <row r="750" ht="16.5" customHeight="1" x14ac:dyDescent="0.2"/>
    <row r="755" ht="17.25" customHeight="1" x14ac:dyDescent="0.2"/>
    <row r="757" ht="16.5" customHeight="1" x14ac:dyDescent="0.2"/>
    <row r="874" ht="32.25" customHeight="1" x14ac:dyDescent="0.2"/>
    <row r="875" ht="16.5" customHeight="1" x14ac:dyDescent="0.2"/>
    <row r="876" ht="16.5" customHeight="1" x14ac:dyDescent="0.2"/>
    <row r="877" ht="16.5" customHeight="1" x14ac:dyDescent="0.2"/>
    <row r="878" ht="16.5" customHeight="1" x14ac:dyDescent="0.2"/>
    <row r="879" ht="30" customHeight="1" x14ac:dyDescent="0.2"/>
    <row r="880" ht="30" customHeight="1" x14ac:dyDescent="0.2"/>
    <row r="881" ht="29.25" customHeight="1" x14ac:dyDescent="0.2"/>
    <row r="882" ht="30.75" customHeight="1" x14ac:dyDescent="0.2"/>
    <row r="883" ht="16.5" customHeight="1" x14ac:dyDescent="0.2"/>
    <row r="884" ht="29.25" customHeight="1" x14ac:dyDescent="0.2"/>
    <row r="885" ht="16.5" customHeight="1" x14ac:dyDescent="0.2"/>
    <row r="886" ht="30.75" customHeight="1" x14ac:dyDescent="0.2"/>
    <row r="887" ht="16.5" customHeight="1" x14ac:dyDescent="0.2"/>
    <row r="888" ht="31.5" customHeight="1" x14ac:dyDescent="0.2"/>
    <row r="889" ht="54.75" customHeight="1" x14ac:dyDescent="0.2"/>
    <row r="890" ht="28.5" customHeight="1" x14ac:dyDescent="0.2"/>
    <row r="891" ht="32.25" customHeight="1" x14ac:dyDescent="0.2"/>
    <row r="892" ht="19.5" customHeight="1" x14ac:dyDescent="0.2"/>
    <row r="893" ht="31.5" customHeight="1" x14ac:dyDescent="0.2"/>
    <row r="894" ht="16.5" customHeight="1" x14ac:dyDescent="0.2"/>
    <row r="950" ht="26.25" customHeight="1" x14ac:dyDescent="0.2"/>
    <row r="955" ht="27" customHeight="1" x14ac:dyDescent="0.2"/>
    <row r="961" spans="7:7" ht="26.25" customHeight="1" x14ac:dyDescent="0.2"/>
    <row r="968" spans="7:7" ht="6" customHeight="1" x14ac:dyDescent="0.2"/>
    <row r="969" spans="7:7" ht="6" customHeight="1" x14ac:dyDescent="0.2"/>
    <row r="975" spans="7:7" x14ac:dyDescent="0.2">
      <c r="G975" s="320"/>
    </row>
    <row r="1054" ht="15.6" customHeight="1" x14ac:dyDescent="0.2"/>
    <row r="1069" ht="12.75" customHeight="1" x14ac:dyDescent="0.2"/>
    <row r="1145" ht="33" customHeight="1" x14ac:dyDescent="0.2"/>
    <row r="1155" ht="16.149999999999999" customHeight="1" x14ac:dyDescent="0.2"/>
    <row r="1159" ht="14.25" customHeight="1" x14ac:dyDescent="0.2"/>
    <row r="1163" ht="16.899999999999999" customHeight="1" x14ac:dyDescent="0.2"/>
    <row r="1207" ht="13.5" customHeight="1" x14ac:dyDescent="0.2"/>
    <row r="1214" ht="15" customHeight="1" x14ac:dyDescent="0.2"/>
    <row r="1219" ht="13.5" customHeight="1" x14ac:dyDescent="0.2"/>
    <row r="1233" spans="1:8" s="443" customFormat="1" ht="14.25" x14ac:dyDescent="0.2">
      <c r="A1233" s="312"/>
      <c r="B1233" s="337"/>
      <c r="C1233" s="314"/>
      <c r="D1233" s="314"/>
      <c r="E1233" s="315"/>
      <c r="F1233" s="315"/>
      <c r="G1233" s="306"/>
      <c r="H1233" s="306"/>
    </row>
    <row r="1235" spans="1:8" ht="14.25" x14ac:dyDescent="0.2">
      <c r="G1235" s="443"/>
    </row>
    <row r="1256" spans="8:8" ht="14.25" x14ac:dyDescent="0.2">
      <c r="H1256" s="443"/>
    </row>
    <row r="1302" ht="15.6" customHeight="1" x14ac:dyDescent="0.2"/>
    <row r="1359" ht="13.15" customHeight="1" x14ac:dyDescent="0.2"/>
    <row r="1362" ht="13.15" customHeight="1" x14ac:dyDescent="0.2"/>
    <row r="1363" ht="12.75" customHeight="1" x14ac:dyDescent="0.2"/>
    <row r="1366" ht="12.75" customHeight="1" x14ac:dyDescent="0.2"/>
    <row r="1369" ht="12.75" customHeight="1" x14ac:dyDescent="0.2"/>
    <row r="1374" ht="39" customHeight="1" x14ac:dyDescent="0.2"/>
    <row r="1379" ht="15.6" customHeight="1" x14ac:dyDescent="0.2"/>
    <row r="1382" ht="12.75" customHeight="1" x14ac:dyDescent="0.2"/>
    <row r="1391" ht="12.75" customHeight="1" x14ac:dyDescent="0.2"/>
    <row r="1394" ht="12.75" customHeight="1" x14ac:dyDescent="0.2"/>
    <row r="1401" ht="17.25" customHeight="1" x14ac:dyDescent="0.2"/>
    <row r="1407" ht="13.9" customHeight="1" x14ac:dyDescent="0.2"/>
    <row r="1710" spans="1:8" s="443" customFormat="1" ht="14.25" x14ac:dyDescent="0.2">
      <c r="A1710" s="312"/>
      <c r="B1710" s="337"/>
      <c r="C1710" s="314"/>
      <c r="D1710" s="314"/>
      <c r="E1710" s="315"/>
      <c r="F1710" s="315"/>
      <c r="G1710" s="306"/>
      <c r="H1710" s="306"/>
    </row>
    <row r="1712" spans="1:8" ht="14.25" x14ac:dyDescent="0.2">
      <c r="G1712" s="443"/>
    </row>
    <row r="1733" spans="8:8" ht="14.25" x14ac:dyDescent="0.2">
      <c r="H1733" s="443"/>
    </row>
    <row r="1800" ht="7.5" customHeight="1" x14ac:dyDescent="0.2"/>
    <row r="1810" ht="6" customHeight="1" x14ac:dyDescent="0.2"/>
    <row r="1858" spans="1:8" s="444" customFormat="1" ht="15" x14ac:dyDescent="0.2">
      <c r="A1858" s="312"/>
      <c r="B1858" s="337"/>
      <c r="C1858" s="314"/>
      <c r="D1858" s="314"/>
      <c r="E1858" s="315"/>
      <c r="F1858" s="315"/>
      <c r="G1858" s="306"/>
      <c r="H1858" s="306"/>
    </row>
    <row r="1860" spans="1:8" ht="15" x14ac:dyDescent="0.2">
      <c r="G1860" s="444"/>
    </row>
    <row r="1881" spans="8:8" ht="15" x14ac:dyDescent="0.2">
      <c r="H1881" s="444"/>
    </row>
  </sheetData>
  <pageMargins left="0.9055118110236221" right="0.9055118110236221" top="0.78740157480314965" bottom="0.59055118110236227" header="0.31496062992125984" footer="0.31496062992125984"/>
  <pageSetup paperSize="9" scale="87" fitToHeight="0" orientation="portrait" r:id="rId1"/>
  <headerFooter alignWithMargins="0">
    <oddFooter>Stran &amp;P od &amp;N</oddFooter>
  </headerFooter>
  <rowBreaks count="4" manualBreakCount="4">
    <brk id="77" max="5" man="1"/>
    <brk id="296" max="16383" man="1"/>
    <brk id="342" max="16383" man="1"/>
    <brk id="437"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92"/>
  <sheetViews>
    <sheetView showWhiteSpace="0" view="pageBreakPreview" zoomScale="145" zoomScaleNormal="100" zoomScaleSheetLayoutView="145" zoomScalePageLayoutView="130" workbookViewId="0">
      <selection activeCell="C15" sqref="C15"/>
    </sheetView>
  </sheetViews>
  <sheetFormatPr defaultRowHeight="12.75" x14ac:dyDescent="0.2"/>
  <cols>
    <col min="1" max="1" width="6.42578125" style="42" customWidth="1"/>
    <col min="2" max="2" width="5.42578125" style="42" customWidth="1"/>
    <col min="3" max="3" width="9.42578125" style="43" customWidth="1"/>
    <col min="4" max="4" width="59.85546875" style="44" customWidth="1"/>
    <col min="5" max="5" width="7" style="45" customWidth="1"/>
    <col min="6" max="6" width="10.28515625" style="43" customWidth="1"/>
    <col min="7" max="7" width="12.5703125" style="46" customWidth="1"/>
    <col min="8" max="8" width="13.42578125" style="47" customWidth="1"/>
    <col min="9" max="256" width="9.140625" style="45"/>
    <col min="257" max="257" width="6.42578125" style="45" customWidth="1"/>
    <col min="258" max="258" width="5.42578125" style="45" customWidth="1"/>
    <col min="259" max="259" width="9.42578125" style="45" customWidth="1"/>
    <col min="260" max="260" width="59.85546875" style="45" customWidth="1"/>
    <col min="261" max="261" width="7" style="45" customWidth="1"/>
    <col min="262" max="262" width="10.28515625" style="45" customWidth="1"/>
    <col min="263" max="263" width="12.5703125" style="45" customWidth="1"/>
    <col min="264" max="264" width="13.42578125" style="45" customWidth="1"/>
    <col min="265" max="512" width="9.140625" style="45"/>
    <col min="513" max="513" width="6.42578125" style="45" customWidth="1"/>
    <col min="514" max="514" width="5.42578125" style="45" customWidth="1"/>
    <col min="515" max="515" width="9.42578125" style="45" customWidth="1"/>
    <col min="516" max="516" width="59.85546875" style="45" customWidth="1"/>
    <col min="517" max="517" width="7" style="45" customWidth="1"/>
    <col min="518" max="518" width="10.28515625" style="45" customWidth="1"/>
    <col min="519" max="519" width="12.5703125" style="45" customWidth="1"/>
    <col min="520" max="520" width="13.42578125" style="45" customWidth="1"/>
    <col min="521" max="768" width="9.140625" style="45"/>
    <col min="769" max="769" width="6.42578125" style="45" customWidth="1"/>
    <col min="770" max="770" width="5.42578125" style="45" customWidth="1"/>
    <col min="771" max="771" width="9.42578125" style="45" customWidth="1"/>
    <col min="772" max="772" width="59.85546875" style="45" customWidth="1"/>
    <col min="773" max="773" width="7" style="45" customWidth="1"/>
    <col min="774" max="774" width="10.28515625" style="45" customWidth="1"/>
    <col min="775" max="775" width="12.5703125" style="45" customWidth="1"/>
    <col min="776" max="776" width="13.42578125" style="45" customWidth="1"/>
    <col min="777" max="1024" width="9.140625" style="45"/>
    <col min="1025" max="1025" width="6.42578125" style="45" customWidth="1"/>
    <col min="1026" max="1026" width="5.42578125" style="45" customWidth="1"/>
    <col min="1027" max="1027" width="9.42578125" style="45" customWidth="1"/>
    <col min="1028" max="1028" width="59.85546875" style="45" customWidth="1"/>
    <col min="1029" max="1029" width="7" style="45" customWidth="1"/>
    <col min="1030" max="1030" width="10.28515625" style="45" customWidth="1"/>
    <col min="1031" max="1031" width="12.5703125" style="45" customWidth="1"/>
    <col min="1032" max="1032" width="13.42578125" style="45" customWidth="1"/>
    <col min="1033" max="1280" width="9.140625" style="45"/>
    <col min="1281" max="1281" width="6.42578125" style="45" customWidth="1"/>
    <col min="1282" max="1282" width="5.42578125" style="45" customWidth="1"/>
    <col min="1283" max="1283" width="9.42578125" style="45" customWidth="1"/>
    <col min="1284" max="1284" width="59.85546875" style="45" customWidth="1"/>
    <col min="1285" max="1285" width="7" style="45" customWidth="1"/>
    <col min="1286" max="1286" width="10.28515625" style="45" customWidth="1"/>
    <col min="1287" max="1287" width="12.5703125" style="45" customWidth="1"/>
    <col min="1288" max="1288" width="13.42578125" style="45" customWidth="1"/>
    <col min="1289" max="1536" width="9.140625" style="45"/>
    <col min="1537" max="1537" width="6.42578125" style="45" customWidth="1"/>
    <col min="1538" max="1538" width="5.42578125" style="45" customWidth="1"/>
    <col min="1539" max="1539" width="9.42578125" style="45" customWidth="1"/>
    <col min="1540" max="1540" width="59.85546875" style="45" customWidth="1"/>
    <col min="1541" max="1541" width="7" style="45" customWidth="1"/>
    <col min="1542" max="1542" width="10.28515625" style="45" customWidth="1"/>
    <col min="1543" max="1543" width="12.5703125" style="45" customWidth="1"/>
    <col min="1544" max="1544" width="13.42578125" style="45" customWidth="1"/>
    <col min="1545" max="1792" width="9.140625" style="45"/>
    <col min="1793" max="1793" width="6.42578125" style="45" customWidth="1"/>
    <col min="1794" max="1794" width="5.42578125" style="45" customWidth="1"/>
    <col min="1795" max="1795" width="9.42578125" style="45" customWidth="1"/>
    <col min="1796" max="1796" width="59.85546875" style="45" customWidth="1"/>
    <col min="1797" max="1797" width="7" style="45" customWidth="1"/>
    <col min="1798" max="1798" width="10.28515625" style="45" customWidth="1"/>
    <col min="1799" max="1799" width="12.5703125" style="45" customWidth="1"/>
    <col min="1800" max="1800" width="13.42578125" style="45" customWidth="1"/>
    <col min="1801" max="2048" width="9.140625" style="45"/>
    <col min="2049" max="2049" width="6.42578125" style="45" customWidth="1"/>
    <col min="2050" max="2050" width="5.42578125" style="45" customWidth="1"/>
    <col min="2051" max="2051" width="9.42578125" style="45" customWidth="1"/>
    <col min="2052" max="2052" width="59.85546875" style="45" customWidth="1"/>
    <col min="2053" max="2053" width="7" style="45" customWidth="1"/>
    <col min="2054" max="2054" width="10.28515625" style="45" customWidth="1"/>
    <col min="2055" max="2055" width="12.5703125" style="45" customWidth="1"/>
    <col min="2056" max="2056" width="13.42578125" style="45" customWidth="1"/>
    <col min="2057" max="2304" width="9.140625" style="45"/>
    <col min="2305" max="2305" width="6.42578125" style="45" customWidth="1"/>
    <col min="2306" max="2306" width="5.42578125" style="45" customWidth="1"/>
    <col min="2307" max="2307" width="9.42578125" style="45" customWidth="1"/>
    <col min="2308" max="2308" width="59.85546875" style="45" customWidth="1"/>
    <col min="2309" max="2309" width="7" style="45" customWidth="1"/>
    <col min="2310" max="2310" width="10.28515625" style="45" customWidth="1"/>
    <col min="2311" max="2311" width="12.5703125" style="45" customWidth="1"/>
    <col min="2312" max="2312" width="13.42578125" style="45" customWidth="1"/>
    <col min="2313" max="2560" width="9.140625" style="45"/>
    <col min="2561" max="2561" width="6.42578125" style="45" customWidth="1"/>
    <col min="2562" max="2562" width="5.42578125" style="45" customWidth="1"/>
    <col min="2563" max="2563" width="9.42578125" style="45" customWidth="1"/>
    <col min="2564" max="2564" width="59.85546875" style="45" customWidth="1"/>
    <col min="2565" max="2565" width="7" style="45" customWidth="1"/>
    <col min="2566" max="2566" width="10.28515625" style="45" customWidth="1"/>
    <col min="2567" max="2567" width="12.5703125" style="45" customWidth="1"/>
    <col min="2568" max="2568" width="13.42578125" style="45" customWidth="1"/>
    <col min="2569" max="2816" width="9.140625" style="45"/>
    <col min="2817" max="2817" width="6.42578125" style="45" customWidth="1"/>
    <col min="2818" max="2818" width="5.42578125" style="45" customWidth="1"/>
    <col min="2819" max="2819" width="9.42578125" style="45" customWidth="1"/>
    <col min="2820" max="2820" width="59.85546875" style="45" customWidth="1"/>
    <col min="2821" max="2821" width="7" style="45" customWidth="1"/>
    <col min="2822" max="2822" width="10.28515625" style="45" customWidth="1"/>
    <col min="2823" max="2823" width="12.5703125" style="45" customWidth="1"/>
    <col min="2824" max="2824" width="13.42578125" style="45" customWidth="1"/>
    <col min="2825" max="3072" width="9.140625" style="45"/>
    <col min="3073" max="3073" width="6.42578125" style="45" customWidth="1"/>
    <col min="3074" max="3074" width="5.42578125" style="45" customWidth="1"/>
    <col min="3075" max="3075" width="9.42578125" style="45" customWidth="1"/>
    <col min="3076" max="3076" width="59.85546875" style="45" customWidth="1"/>
    <col min="3077" max="3077" width="7" style="45" customWidth="1"/>
    <col min="3078" max="3078" width="10.28515625" style="45" customWidth="1"/>
    <col min="3079" max="3079" width="12.5703125" style="45" customWidth="1"/>
    <col min="3080" max="3080" width="13.42578125" style="45" customWidth="1"/>
    <col min="3081" max="3328" width="9.140625" style="45"/>
    <col min="3329" max="3329" width="6.42578125" style="45" customWidth="1"/>
    <col min="3330" max="3330" width="5.42578125" style="45" customWidth="1"/>
    <col min="3331" max="3331" width="9.42578125" style="45" customWidth="1"/>
    <col min="3332" max="3332" width="59.85546875" style="45" customWidth="1"/>
    <col min="3333" max="3333" width="7" style="45" customWidth="1"/>
    <col min="3334" max="3334" width="10.28515625" style="45" customWidth="1"/>
    <col min="3335" max="3335" width="12.5703125" style="45" customWidth="1"/>
    <col min="3336" max="3336" width="13.42578125" style="45" customWidth="1"/>
    <col min="3337" max="3584" width="9.140625" style="45"/>
    <col min="3585" max="3585" width="6.42578125" style="45" customWidth="1"/>
    <col min="3586" max="3586" width="5.42578125" style="45" customWidth="1"/>
    <col min="3587" max="3587" width="9.42578125" style="45" customWidth="1"/>
    <col min="3588" max="3588" width="59.85546875" style="45" customWidth="1"/>
    <col min="3589" max="3589" width="7" style="45" customWidth="1"/>
    <col min="3590" max="3590" width="10.28515625" style="45" customWidth="1"/>
    <col min="3591" max="3591" width="12.5703125" style="45" customWidth="1"/>
    <col min="3592" max="3592" width="13.42578125" style="45" customWidth="1"/>
    <col min="3593" max="3840" width="9.140625" style="45"/>
    <col min="3841" max="3841" width="6.42578125" style="45" customWidth="1"/>
    <col min="3842" max="3842" width="5.42578125" style="45" customWidth="1"/>
    <col min="3843" max="3843" width="9.42578125" style="45" customWidth="1"/>
    <col min="3844" max="3844" width="59.85546875" style="45" customWidth="1"/>
    <col min="3845" max="3845" width="7" style="45" customWidth="1"/>
    <col min="3846" max="3846" width="10.28515625" style="45" customWidth="1"/>
    <col min="3847" max="3847" width="12.5703125" style="45" customWidth="1"/>
    <col min="3848" max="3848" width="13.42578125" style="45" customWidth="1"/>
    <col min="3849" max="4096" width="9.140625" style="45"/>
    <col min="4097" max="4097" width="6.42578125" style="45" customWidth="1"/>
    <col min="4098" max="4098" width="5.42578125" style="45" customWidth="1"/>
    <col min="4099" max="4099" width="9.42578125" style="45" customWidth="1"/>
    <col min="4100" max="4100" width="59.85546875" style="45" customWidth="1"/>
    <col min="4101" max="4101" width="7" style="45" customWidth="1"/>
    <col min="4102" max="4102" width="10.28515625" style="45" customWidth="1"/>
    <col min="4103" max="4103" width="12.5703125" style="45" customWidth="1"/>
    <col min="4104" max="4104" width="13.42578125" style="45" customWidth="1"/>
    <col min="4105" max="4352" width="9.140625" style="45"/>
    <col min="4353" max="4353" width="6.42578125" style="45" customWidth="1"/>
    <col min="4354" max="4354" width="5.42578125" style="45" customWidth="1"/>
    <col min="4355" max="4355" width="9.42578125" style="45" customWidth="1"/>
    <col min="4356" max="4356" width="59.85546875" style="45" customWidth="1"/>
    <col min="4357" max="4357" width="7" style="45" customWidth="1"/>
    <col min="4358" max="4358" width="10.28515625" style="45" customWidth="1"/>
    <col min="4359" max="4359" width="12.5703125" style="45" customWidth="1"/>
    <col min="4360" max="4360" width="13.42578125" style="45" customWidth="1"/>
    <col min="4361" max="4608" width="9.140625" style="45"/>
    <col min="4609" max="4609" width="6.42578125" style="45" customWidth="1"/>
    <col min="4610" max="4610" width="5.42578125" style="45" customWidth="1"/>
    <col min="4611" max="4611" width="9.42578125" style="45" customWidth="1"/>
    <col min="4612" max="4612" width="59.85546875" style="45" customWidth="1"/>
    <col min="4613" max="4613" width="7" style="45" customWidth="1"/>
    <col min="4614" max="4614" width="10.28515625" style="45" customWidth="1"/>
    <col min="4615" max="4615" width="12.5703125" style="45" customWidth="1"/>
    <col min="4616" max="4616" width="13.42578125" style="45" customWidth="1"/>
    <col min="4617" max="4864" width="9.140625" style="45"/>
    <col min="4865" max="4865" width="6.42578125" style="45" customWidth="1"/>
    <col min="4866" max="4866" width="5.42578125" style="45" customWidth="1"/>
    <col min="4867" max="4867" width="9.42578125" style="45" customWidth="1"/>
    <col min="4868" max="4868" width="59.85546875" style="45" customWidth="1"/>
    <col min="4869" max="4869" width="7" style="45" customWidth="1"/>
    <col min="4870" max="4870" width="10.28515625" style="45" customWidth="1"/>
    <col min="4871" max="4871" width="12.5703125" style="45" customWidth="1"/>
    <col min="4872" max="4872" width="13.42578125" style="45" customWidth="1"/>
    <col min="4873" max="5120" width="9.140625" style="45"/>
    <col min="5121" max="5121" width="6.42578125" style="45" customWidth="1"/>
    <col min="5122" max="5122" width="5.42578125" style="45" customWidth="1"/>
    <col min="5123" max="5123" width="9.42578125" style="45" customWidth="1"/>
    <col min="5124" max="5124" width="59.85546875" style="45" customWidth="1"/>
    <col min="5125" max="5125" width="7" style="45" customWidth="1"/>
    <col min="5126" max="5126" width="10.28515625" style="45" customWidth="1"/>
    <col min="5127" max="5127" width="12.5703125" style="45" customWidth="1"/>
    <col min="5128" max="5128" width="13.42578125" style="45" customWidth="1"/>
    <col min="5129" max="5376" width="9.140625" style="45"/>
    <col min="5377" max="5377" width="6.42578125" style="45" customWidth="1"/>
    <col min="5378" max="5378" width="5.42578125" style="45" customWidth="1"/>
    <col min="5379" max="5379" width="9.42578125" style="45" customWidth="1"/>
    <col min="5380" max="5380" width="59.85546875" style="45" customWidth="1"/>
    <col min="5381" max="5381" width="7" style="45" customWidth="1"/>
    <col min="5382" max="5382" width="10.28515625" style="45" customWidth="1"/>
    <col min="5383" max="5383" width="12.5703125" style="45" customWidth="1"/>
    <col min="5384" max="5384" width="13.42578125" style="45" customWidth="1"/>
    <col min="5385" max="5632" width="9.140625" style="45"/>
    <col min="5633" max="5633" width="6.42578125" style="45" customWidth="1"/>
    <col min="5634" max="5634" width="5.42578125" style="45" customWidth="1"/>
    <col min="5635" max="5635" width="9.42578125" style="45" customWidth="1"/>
    <col min="5636" max="5636" width="59.85546875" style="45" customWidth="1"/>
    <col min="5637" max="5637" width="7" style="45" customWidth="1"/>
    <col min="5638" max="5638" width="10.28515625" style="45" customWidth="1"/>
    <col min="5639" max="5639" width="12.5703125" style="45" customWidth="1"/>
    <col min="5640" max="5640" width="13.42578125" style="45" customWidth="1"/>
    <col min="5641" max="5888" width="9.140625" style="45"/>
    <col min="5889" max="5889" width="6.42578125" style="45" customWidth="1"/>
    <col min="5890" max="5890" width="5.42578125" style="45" customWidth="1"/>
    <col min="5891" max="5891" width="9.42578125" style="45" customWidth="1"/>
    <col min="5892" max="5892" width="59.85546875" style="45" customWidth="1"/>
    <col min="5893" max="5893" width="7" style="45" customWidth="1"/>
    <col min="5894" max="5894" width="10.28515625" style="45" customWidth="1"/>
    <col min="5895" max="5895" width="12.5703125" style="45" customWidth="1"/>
    <col min="5896" max="5896" width="13.42578125" style="45" customWidth="1"/>
    <col min="5897" max="6144" width="9.140625" style="45"/>
    <col min="6145" max="6145" width="6.42578125" style="45" customWidth="1"/>
    <col min="6146" max="6146" width="5.42578125" style="45" customWidth="1"/>
    <col min="6147" max="6147" width="9.42578125" style="45" customWidth="1"/>
    <col min="6148" max="6148" width="59.85546875" style="45" customWidth="1"/>
    <col min="6149" max="6149" width="7" style="45" customWidth="1"/>
    <col min="6150" max="6150" width="10.28515625" style="45" customWidth="1"/>
    <col min="6151" max="6151" width="12.5703125" style="45" customWidth="1"/>
    <col min="6152" max="6152" width="13.42578125" style="45" customWidth="1"/>
    <col min="6153" max="6400" width="9.140625" style="45"/>
    <col min="6401" max="6401" width="6.42578125" style="45" customWidth="1"/>
    <col min="6402" max="6402" width="5.42578125" style="45" customWidth="1"/>
    <col min="6403" max="6403" width="9.42578125" style="45" customWidth="1"/>
    <col min="6404" max="6404" width="59.85546875" style="45" customWidth="1"/>
    <col min="6405" max="6405" width="7" style="45" customWidth="1"/>
    <col min="6406" max="6406" width="10.28515625" style="45" customWidth="1"/>
    <col min="6407" max="6407" width="12.5703125" style="45" customWidth="1"/>
    <col min="6408" max="6408" width="13.42578125" style="45" customWidth="1"/>
    <col min="6409" max="6656" width="9.140625" style="45"/>
    <col min="6657" max="6657" width="6.42578125" style="45" customWidth="1"/>
    <col min="6658" max="6658" width="5.42578125" style="45" customWidth="1"/>
    <col min="6659" max="6659" width="9.42578125" style="45" customWidth="1"/>
    <col min="6660" max="6660" width="59.85546875" style="45" customWidth="1"/>
    <col min="6661" max="6661" width="7" style="45" customWidth="1"/>
    <col min="6662" max="6662" width="10.28515625" style="45" customWidth="1"/>
    <col min="6663" max="6663" width="12.5703125" style="45" customWidth="1"/>
    <col min="6664" max="6664" width="13.42578125" style="45" customWidth="1"/>
    <col min="6665" max="6912" width="9.140625" style="45"/>
    <col min="6913" max="6913" width="6.42578125" style="45" customWidth="1"/>
    <col min="6914" max="6914" width="5.42578125" style="45" customWidth="1"/>
    <col min="6915" max="6915" width="9.42578125" style="45" customWidth="1"/>
    <col min="6916" max="6916" width="59.85546875" style="45" customWidth="1"/>
    <col min="6917" max="6917" width="7" style="45" customWidth="1"/>
    <col min="6918" max="6918" width="10.28515625" style="45" customWidth="1"/>
    <col min="6919" max="6919" width="12.5703125" style="45" customWidth="1"/>
    <col min="6920" max="6920" width="13.42578125" style="45" customWidth="1"/>
    <col min="6921" max="7168" width="9.140625" style="45"/>
    <col min="7169" max="7169" width="6.42578125" style="45" customWidth="1"/>
    <col min="7170" max="7170" width="5.42578125" style="45" customWidth="1"/>
    <col min="7171" max="7171" width="9.42578125" style="45" customWidth="1"/>
    <col min="7172" max="7172" width="59.85546875" style="45" customWidth="1"/>
    <col min="7173" max="7173" width="7" style="45" customWidth="1"/>
    <col min="7174" max="7174" width="10.28515625" style="45" customWidth="1"/>
    <col min="7175" max="7175" width="12.5703125" style="45" customWidth="1"/>
    <col min="7176" max="7176" width="13.42578125" style="45" customWidth="1"/>
    <col min="7177" max="7424" width="9.140625" style="45"/>
    <col min="7425" max="7425" width="6.42578125" style="45" customWidth="1"/>
    <col min="7426" max="7426" width="5.42578125" style="45" customWidth="1"/>
    <col min="7427" max="7427" width="9.42578125" style="45" customWidth="1"/>
    <col min="7428" max="7428" width="59.85546875" style="45" customWidth="1"/>
    <col min="7429" max="7429" width="7" style="45" customWidth="1"/>
    <col min="7430" max="7430" width="10.28515625" style="45" customWidth="1"/>
    <col min="7431" max="7431" width="12.5703125" style="45" customWidth="1"/>
    <col min="7432" max="7432" width="13.42578125" style="45" customWidth="1"/>
    <col min="7433" max="7680" width="9.140625" style="45"/>
    <col min="7681" max="7681" width="6.42578125" style="45" customWidth="1"/>
    <col min="7682" max="7682" width="5.42578125" style="45" customWidth="1"/>
    <col min="7683" max="7683" width="9.42578125" style="45" customWidth="1"/>
    <col min="7684" max="7684" width="59.85546875" style="45" customWidth="1"/>
    <col min="7685" max="7685" width="7" style="45" customWidth="1"/>
    <col min="7686" max="7686" width="10.28515625" style="45" customWidth="1"/>
    <col min="7687" max="7687" width="12.5703125" style="45" customWidth="1"/>
    <col min="7688" max="7688" width="13.42578125" style="45" customWidth="1"/>
    <col min="7689" max="7936" width="9.140625" style="45"/>
    <col min="7937" max="7937" width="6.42578125" style="45" customWidth="1"/>
    <col min="7938" max="7938" width="5.42578125" style="45" customWidth="1"/>
    <col min="7939" max="7939" width="9.42578125" style="45" customWidth="1"/>
    <col min="7940" max="7940" width="59.85546875" style="45" customWidth="1"/>
    <col min="7941" max="7941" width="7" style="45" customWidth="1"/>
    <col min="7942" max="7942" width="10.28515625" style="45" customWidth="1"/>
    <col min="7943" max="7943" width="12.5703125" style="45" customWidth="1"/>
    <col min="7944" max="7944" width="13.42578125" style="45" customWidth="1"/>
    <col min="7945" max="8192" width="9.140625" style="45"/>
    <col min="8193" max="8193" width="6.42578125" style="45" customWidth="1"/>
    <col min="8194" max="8194" width="5.42578125" style="45" customWidth="1"/>
    <col min="8195" max="8195" width="9.42578125" style="45" customWidth="1"/>
    <col min="8196" max="8196" width="59.85546875" style="45" customWidth="1"/>
    <col min="8197" max="8197" width="7" style="45" customWidth="1"/>
    <col min="8198" max="8198" width="10.28515625" style="45" customWidth="1"/>
    <col min="8199" max="8199" width="12.5703125" style="45" customWidth="1"/>
    <col min="8200" max="8200" width="13.42578125" style="45" customWidth="1"/>
    <col min="8201" max="8448" width="9.140625" style="45"/>
    <col min="8449" max="8449" width="6.42578125" style="45" customWidth="1"/>
    <col min="8450" max="8450" width="5.42578125" style="45" customWidth="1"/>
    <col min="8451" max="8451" width="9.42578125" style="45" customWidth="1"/>
    <col min="8452" max="8452" width="59.85546875" style="45" customWidth="1"/>
    <col min="8453" max="8453" width="7" style="45" customWidth="1"/>
    <col min="8454" max="8454" width="10.28515625" style="45" customWidth="1"/>
    <col min="8455" max="8455" width="12.5703125" style="45" customWidth="1"/>
    <col min="8456" max="8456" width="13.42578125" style="45" customWidth="1"/>
    <col min="8457" max="8704" width="9.140625" style="45"/>
    <col min="8705" max="8705" width="6.42578125" style="45" customWidth="1"/>
    <col min="8706" max="8706" width="5.42578125" style="45" customWidth="1"/>
    <col min="8707" max="8707" width="9.42578125" style="45" customWidth="1"/>
    <col min="8708" max="8708" width="59.85546875" style="45" customWidth="1"/>
    <col min="8709" max="8709" width="7" style="45" customWidth="1"/>
    <col min="8710" max="8710" width="10.28515625" style="45" customWidth="1"/>
    <col min="8711" max="8711" width="12.5703125" style="45" customWidth="1"/>
    <col min="8712" max="8712" width="13.42578125" style="45" customWidth="1"/>
    <col min="8713" max="8960" width="9.140625" style="45"/>
    <col min="8961" max="8961" width="6.42578125" style="45" customWidth="1"/>
    <col min="8962" max="8962" width="5.42578125" style="45" customWidth="1"/>
    <col min="8963" max="8963" width="9.42578125" style="45" customWidth="1"/>
    <col min="8964" max="8964" width="59.85546875" style="45" customWidth="1"/>
    <col min="8965" max="8965" width="7" style="45" customWidth="1"/>
    <col min="8966" max="8966" width="10.28515625" style="45" customWidth="1"/>
    <col min="8967" max="8967" width="12.5703125" style="45" customWidth="1"/>
    <col min="8968" max="8968" width="13.42578125" style="45" customWidth="1"/>
    <col min="8969" max="9216" width="9.140625" style="45"/>
    <col min="9217" max="9217" width="6.42578125" style="45" customWidth="1"/>
    <col min="9218" max="9218" width="5.42578125" style="45" customWidth="1"/>
    <col min="9219" max="9219" width="9.42578125" style="45" customWidth="1"/>
    <col min="9220" max="9220" width="59.85546875" style="45" customWidth="1"/>
    <col min="9221" max="9221" width="7" style="45" customWidth="1"/>
    <col min="9222" max="9222" width="10.28515625" style="45" customWidth="1"/>
    <col min="9223" max="9223" width="12.5703125" style="45" customWidth="1"/>
    <col min="9224" max="9224" width="13.42578125" style="45" customWidth="1"/>
    <col min="9225" max="9472" width="9.140625" style="45"/>
    <col min="9473" max="9473" width="6.42578125" style="45" customWidth="1"/>
    <col min="9474" max="9474" width="5.42578125" style="45" customWidth="1"/>
    <col min="9475" max="9475" width="9.42578125" style="45" customWidth="1"/>
    <col min="9476" max="9476" width="59.85546875" style="45" customWidth="1"/>
    <col min="9477" max="9477" width="7" style="45" customWidth="1"/>
    <col min="9478" max="9478" width="10.28515625" style="45" customWidth="1"/>
    <col min="9479" max="9479" width="12.5703125" style="45" customWidth="1"/>
    <col min="9480" max="9480" width="13.42578125" style="45" customWidth="1"/>
    <col min="9481" max="9728" width="9.140625" style="45"/>
    <col min="9729" max="9729" width="6.42578125" style="45" customWidth="1"/>
    <col min="9730" max="9730" width="5.42578125" style="45" customWidth="1"/>
    <col min="9731" max="9731" width="9.42578125" style="45" customWidth="1"/>
    <col min="9732" max="9732" width="59.85546875" style="45" customWidth="1"/>
    <col min="9733" max="9733" width="7" style="45" customWidth="1"/>
    <col min="9734" max="9734" width="10.28515625" style="45" customWidth="1"/>
    <col min="9735" max="9735" width="12.5703125" style="45" customWidth="1"/>
    <col min="9736" max="9736" width="13.42578125" style="45" customWidth="1"/>
    <col min="9737" max="9984" width="9.140625" style="45"/>
    <col min="9985" max="9985" width="6.42578125" style="45" customWidth="1"/>
    <col min="9986" max="9986" width="5.42578125" style="45" customWidth="1"/>
    <col min="9987" max="9987" width="9.42578125" style="45" customWidth="1"/>
    <col min="9988" max="9988" width="59.85546875" style="45" customWidth="1"/>
    <col min="9989" max="9989" width="7" style="45" customWidth="1"/>
    <col min="9990" max="9990" width="10.28515625" style="45" customWidth="1"/>
    <col min="9991" max="9991" width="12.5703125" style="45" customWidth="1"/>
    <col min="9992" max="9992" width="13.42578125" style="45" customWidth="1"/>
    <col min="9993" max="10240" width="9.140625" style="45"/>
    <col min="10241" max="10241" width="6.42578125" style="45" customWidth="1"/>
    <col min="10242" max="10242" width="5.42578125" style="45" customWidth="1"/>
    <col min="10243" max="10243" width="9.42578125" style="45" customWidth="1"/>
    <col min="10244" max="10244" width="59.85546875" style="45" customWidth="1"/>
    <col min="10245" max="10245" width="7" style="45" customWidth="1"/>
    <col min="10246" max="10246" width="10.28515625" style="45" customWidth="1"/>
    <col min="10247" max="10247" width="12.5703125" style="45" customWidth="1"/>
    <col min="10248" max="10248" width="13.42578125" style="45" customWidth="1"/>
    <col min="10249" max="10496" width="9.140625" style="45"/>
    <col min="10497" max="10497" width="6.42578125" style="45" customWidth="1"/>
    <col min="10498" max="10498" width="5.42578125" style="45" customWidth="1"/>
    <col min="10499" max="10499" width="9.42578125" style="45" customWidth="1"/>
    <col min="10500" max="10500" width="59.85546875" style="45" customWidth="1"/>
    <col min="10501" max="10501" width="7" style="45" customWidth="1"/>
    <col min="10502" max="10502" width="10.28515625" style="45" customWidth="1"/>
    <col min="10503" max="10503" width="12.5703125" style="45" customWidth="1"/>
    <col min="10504" max="10504" width="13.42578125" style="45" customWidth="1"/>
    <col min="10505" max="10752" width="9.140625" style="45"/>
    <col min="10753" max="10753" width="6.42578125" style="45" customWidth="1"/>
    <col min="10754" max="10754" width="5.42578125" style="45" customWidth="1"/>
    <col min="10755" max="10755" width="9.42578125" style="45" customWidth="1"/>
    <col min="10756" max="10756" width="59.85546875" style="45" customWidth="1"/>
    <col min="10757" max="10757" width="7" style="45" customWidth="1"/>
    <col min="10758" max="10758" width="10.28515625" style="45" customWidth="1"/>
    <col min="10759" max="10759" width="12.5703125" style="45" customWidth="1"/>
    <col min="10760" max="10760" width="13.42578125" style="45" customWidth="1"/>
    <col min="10761" max="11008" width="9.140625" style="45"/>
    <col min="11009" max="11009" width="6.42578125" style="45" customWidth="1"/>
    <col min="11010" max="11010" width="5.42578125" style="45" customWidth="1"/>
    <col min="11011" max="11011" width="9.42578125" style="45" customWidth="1"/>
    <col min="11012" max="11012" width="59.85546875" style="45" customWidth="1"/>
    <col min="11013" max="11013" width="7" style="45" customWidth="1"/>
    <col min="11014" max="11014" width="10.28515625" style="45" customWidth="1"/>
    <col min="11015" max="11015" width="12.5703125" style="45" customWidth="1"/>
    <col min="11016" max="11016" width="13.42578125" style="45" customWidth="1"/>
    <col min="11017" max="11264" width="9.140625" style="45"/>
    <col min="11265" max="11265" width="6.42578125" style="45" customWidth="1"/>
    <col min="11266" max="11266" width="5.42578125" style="45" customWidth="1"/>
    <col min="11267" max="11267" width="9.42578125" style="45" customWidth="1"/>
    <col min="11268" max="11268" width="59.85546875" style="45" customWidth="1"/>
    <col min="11269" max="11269" width="7" style="45" customWidth="1"/>
    <col min="11270" max="11270" width="10.28515625" style="45" customWidth="1"/>
    <col min="11271" max="11271" width="12.5703125" style="45" customWidth="1"/>
    <col min="11272" max="11272" width="13.42578125" style="45" customWidth="1"/>
    <col min="11273" max="11520" width="9.140625" style="45"/>
    <col min="11521" max="11521" width="6.42578125" style="45" customWidth="1"/>
    <col min="11522" max="11522" width="5.42578125" style="45" customWidth="1"/>
    <col min="11523" max="11523" width="9.42578125" style="45" customWidth="1"/>
    <col min="11524" max="11524" width="59.85546875" style="45" customWidth="1"/>
    <col min="11525" max="11525" width="7" style="45" customWidth="1"/>
    <col min="11526" max="11526" width="10.28515625" style="45" customWidth="1"/>
    <col min="11527" max="11527" width="12.5703125" style="45" customWidth="1"/>
    <col min="11528" max="11528" width="13.42578125" style="45" customWidth="1"/>
    <col min="11529" max="11776" width="9.140625" style="45"/>
    <col min="11777" max="11777" width="6.42578125" style="45" customWidth="1"/>
    <col min="11778" max="11778" width="5.42578125" style="45" customWidth="1"/>
    <col min="11779" max="11779" width="9.42578125" style="45" customWidth="1"/>
    <col min="11780" max="11780" width="59.85546875" style="45" customWidth="1"/>
    <col min="11781" max="11781" width="7" style="45" customWidth="1"/>
    <col min="11782" max="11782" width="10.28515625" style="45" customWidth="1"/>
    <col min="11783" max="11783" width="12.5703125" style="45" customWidth="1"/>
    <col min="11784" max="11784" width="13.42578125" style="45" customWidth="1"/>
    <col min="11785" max="12032" width="9.140625" style="45"/>
    <col min="12033" max="12033" width="6.42578125" style="45" customWidth="1"/>
    <col min="12034" max="12034" width="5.42578125" style="45" customWidth="1"/>
    <col min="12035" max="12035" width="9.42578125" style="45" customWidth="1"/>
    <col min="12036" max="12036" width="59.85546875" style="45" customWidth="1"/>
    <col min="12037" max="12037" width="7" style="45" customWidth="1"/>
    <col min="12038" max="12038" width="10.28515625" style="45" customWidth="1"/>
    <col min="12039" max="12039" width="12.5703125" style="45" customWidth="1"/>
    <col min="12040" max="12040" width="13.42578125" style="45" customWidth="1"/>
    <col min="12041" max="12288" width="9.140625" style="45"/>
    <col min="12289" max="12289" width="6.42578125" style="45" customWidth="1"/>
    <col min="12290" max="12290" width="5.42578125" style="45" customWidth="1"/>
    <col min="12291" max="12291" width="9.42578125" style="45" customWidth="1"/>
    <col min="12292" max="12292" width="59.85546875" style="45" customWidth="1"/>
    <col min="12293" max="12293" width="7" style="45" customWidth="1"/>
    <col min="12294" max="12294" width="10.28515625" style="45" customWidth="1"/>
    <col min="12295" max="12295" width="12.5703125" style="45" customWidth="1"/>
    <col min="12296" max="12296" width="13.42578125" style="45" customWidth="1"/>
    <col min="12297" max="12544" width="9.140625" style="45"/>
    <col min="12545" max="12545" width="6.42578125" style="45" customWidth="1"/>
    <col min="12546" max="12546" width="5.42578125" style="45" customWidth="1"/>
    <col min="12547" max="12547" width="9.42578125" style="45" customWidth="1"/>
    <col min="12548" max="12548" width="59.85546875" style="45" customWidth="1"/>
    <col min="12549" max="12549" width="7" style="45" customWidth="1"/>
    <col min="12550" max="12550" width="10.28515625" style="45" customWidth="1"/>
    <col min="12551" max="12551" width="12.5703125" style="45" customWidth="1"/>
    <col min="12552" max="12552" width="13.42578125" style="45" customWidth="1"/>
    <col min="12553" max="12800" width="9.140625" style="45"/>
    <col min="12801" max="12801" width="6.42578125" style="45" customWidth="1"/>
    <col min="12802" max="12802" width="5.42578125" style="45" customWidth="1"/>
    <col min="12803" max="12803" width="9.42578125" style="45" customWidth="1"/>
    <col min="12804" max="12804" width="59.85546875" style="45" customWidth="1"/>
    <col min="12805" max="12805" width="7" style="45" customWidth="1"/>
    <col min="12806" max="12806" width="10.28515625" style="45" customWidth="1"/>
    <col min="12807" max="12807" width="12.5703125" style="45" customWidth="1"/>
    <col min="12808" max="12808" width="13.42578125" style="45" customWidth="1"/>
    <col min="12809" max="13056" width="9.140625" style="45"/>
    <col min="13057" max="13057" width="6.42578125" style="45" customWidth="1"/>
    <col min="13058" max="13058" width="5.42578125" style="45" customWidth="1"/>
    <col min="13059" max="13059" width="9.42578125" style="45" customWidth="1"/>
    <col min="13060" max="13060" width="59.85546875" style="45" customWidth="1"/>
    <col min="13061" max="13061" width="7" style="45" customWidth="1"/>
    <col min="13062" max="13062" width="10.28515625" style="45" customWidth="1"/>
    <col min="13063" max="13063" width="12.5703125" style="45" customWidth="1"/>
    <col min="13064" max="13064" width="13.42578125" style="45" customWidth="1"/>
    <col min="13065" max="13312" width="9.140625" style="45"/>
    <col min="13313" max="13313" width="6.42578125" style="45" customWidth="1"/>
    <col min="13314" max="13314" width="5.42578125" style="45" customWidth="1"/>
    <col min="13315" max="13315" width="9.42578125" style="45" customWidth="1"/>
    <col min="13316" max="13316" width="59.85546875" style="45" customWidth="1"/>
    <col min="13317" max="13317" width="7" style="45" customWidth="1"/>
    <col min="13318" max="13318" width="10.28515625" style="45" customWidth="1"/>
    <col min="13319" max="13319" width="12.5703125" style="45" customWidth="1"/>
    <col min="13320" max="13320" width="13.42578125" style="45" customWidth="1"/>
    <col min="13321" max="13568" width="9.140625" style="45"/>
    <col min="13569" max="13569" width="6.42578125" style="45" customWidth="1"/>
    <col min="13570" max="13570" width="5.42578125" style="45" customWidth="1"/>
    <col min="13571" max="13571" width="9.42578125" style="45" customWidth="1"/>
    <col min="13572" max="13572" width="59.85546875" style="45" customWidth="1"/>
    <col min="13573" max="13573" width="7" style="45" customWidth="1"/>
    <col min="13574" max="13574" width="10.28515625" style="45" customWidth="1"/>
    <col min="13575" max="13575" width="12.5703125" style="45" customWidth="1"/>
    <col min="13576" max="13576" width="13.42578125" style="45" customWidth="1"/>
    <col min="13577" max="13824" width="9.140625" style="45"/>
    <col min="13825" max="13825" width="6.42578125" style="45" customWidth="1"/>
    <col min="13826" max="13826" width="5.42578125" style="45" customWidth="1"/>
    <col min="13827" max="13827" width="9.42578125" style="45" customWidth="1"/>
    <col min="13828" max="13828" width="59.85546875" style="45" customWidth="1"/>
    <col min="13829" max="13829" width="7" style="45" customWidth="1"/>
    <col min="13830" max="13830" width="10.28515625" style="45" customWidth="1"/>
    <col min="13831" max="13831" width="12.5703125" style="45" customWidth="1"/>
    <col min="13832" max="13832" width="13.42578125" style="45" customWidth="1"/>
    <col min="13833" max="14080" width="9.140625" style="45"/>
    <col min="14081" max="14081" width="6.42578125" style="45" customWidth="1"/>
    <col min="14082" max="14082" width="5.42578125" style="45" customWidth="1"/>
    <col min="14083" max="14083" width="9.42578125" style="45" customWidth="1"/>
    <col min="14084" max="14084" width="59.85546875" style="45" customWidth="1"/>
    <col min="14085" max="14085" width="7" style="45" customWidth="1"/>
    <col min="14086" max="14086" width="10.28515625" style="45" customWidth="1"/>
    <col min="14087" max="14087" width="12.5703125" style="45" customWidth="1"/>
    <col min="14088" max="14088" width="13.42578125" style="45" customWidth="1"/>
    <col min="14089" max="14336" width="9.140625" style="45"/>
    <col min="14337" max="14337" width="6.42578125" style="45" customWidth="1"/>
    <col min="14338" max="14338" width="5.42578125" style="45" customWidth="1"/>
    <col min="14339" max="14339" width="9.42578125" style="45" customWidth="1"/>
    <col min="14340" max="14340" width="59.85546875" style="45" customWidth="1"/>
    <col min="14341" max="14341" width="7" style="45" customWidth="1"/>
    <col min="14342" max="14342" width="10.28515625" style="45" customWidth="1"/>
    <col min="14343" max="14343" width="12.5703125" style="45" customWidth="1"/>
    <col min="14344" max="14344" width="13.42578125" style="45" customWidth="1"/>
    <col min="14345" max="14592" width="9.140625" style="45"/>
    <col min="14593" max="14593" width="6.42578125" style="45" customWidth="1"/>
    <col min="14594" max="14594" width="5.42578125" style="45" customWidth="1"/>
    <col min="14595" max="14595" width="9.42578125" style="45" customWidth="1"/>
    <col min="14596" max="14596" width="59.85546875" style="45" customWidth="1"/>
    <col min="14597" max="14597" width="7" style="45" customWidth="1"/>
    <col min="14598" max="14598" width="10.28515625" style="45" customWidth="1"/>
    <col min="14599" max="14599" width="12.5703125" style="45" customWidth="1"/>
    <col min="14600" max="14600" width="13.42578125" style="45" customWidth="1"/>
    <col min="14601" max="14848" width="9.140625" style="45"/>
    <col min="14849" max="14849" width="6.42578125" style="45" customWidth="1"/>
    <col min="14850" max="14850" width="5.42578125" style="45" customWidth="1"/>
    <col min="14851" max="14851" width="9.42578125" style="45" customWidth="1"/>
    <col min="14852" max="14852" width="59.85546875" style="45" customWidth="1"/>
    <col min="14853" max="14853" width="7" style="45" customWidth="1"/>
    <col min="14854" max="14854" width="10.28515625" style="45" customWidth="1"/>
    <col min="14855" max="14855" width="12.5703125" style="45" customWidth="1"/>
    <col min="14856" max="14856" width="13.42578125" style="45" customWidth="1"/>
    <col min="14857" max="15104" width="9.140625" style="45"/>
    <col min="15105" max="15105" width="6.42578125" style="45" customWidth="1"/>
    <col min="15106" max="15106" width="5.42578125" style="45" customWidth="1"/>
    <col min="15107" max="15107" width="9.42578125" style="45" customWidth="1"/>
    <col min="15108" max="15108" width="59.85546875" style="45" customWidth="1"/>
    <col min="15109" max="15109" width="7" style="45" customWidth="1"/>
    <col min="15110" max="15110" width="10.28515625" style="45" customWidth="1"/>
    <col min="15111" max="15111" width="12.5703125" style="45" customWidth="1"/>
    <col min="15112" max="15112" width="13.42578125" style="45" customWidth="1"/>
    <col min="15113" max="15360" width="9.140625" style="45"/>
    <col min="15361" max="15361" width="6.42578125" style="45" customWidth="1"/>
    <col min="15362" max="15362" width="5.42578125" style="45" customWidth="1"/>
    <col min="15363" max="15363" width="9.42578125" style="45" customWidth="1"/>
    <col min="15364" max="15364" width="59.85546875" style="45" customWidth="1"/>
    <col min="15365" max="15365" width="7" style="45" customWidth="1"/>
    <col min="15366" max="15366" width="10.28515625" style="45" customWidth="1"/>
    <col min="15367" max="15367" width="12.5703125" style="45" customWidth="1"/>
    <col min="15368" max="15368" width="13.42578125" style="45" customWidth="1"/>
    <col min="15369" max="15616" width="9.140625" style="45"/>
    <col min="15617" max="15617" width="6.42578125" style="45" customWidth="1"/>
    <col min="15618" max="15618" width="5.42578125" style="45" customWidth="1"/>
    <col min="15619" max="15619" width="9.42578125" style="45" customWidth="1"/>
    <col min="15620" max="15620" width="59.85546875" style="45" customWidth="1"/>
    <col min="15621" max="15621" width="7" style="45" customWidth="1"/>
    <col min="15622" max="15622" width="10.28515625" style="45" customWidth="1"/>
    <col min="15623" max="15623" width="12.5703125" style="45" customWidth="1"/>
    <col min="15624" max="15624" width="13.42578125" style="45" customWidth="1"/>
    <col min="15625" max="15872" width="9.140625" style="45"/>
    <col min="15873" max="15873" width="6.42578125" style="45" customWidth="1"/>
    <col min="15874" max="15874" width="5.42578125" style="45" customWidth="1"/>
    <col min="15875" max="15875" width="9.42578125" style="45" customWidth="1"/>
    <col min="15876" max="15876" width="59.85546875" style="45" customWidth="1"/>
    <col min="15877" max="15877" width="7" style="45" customWidth="1"/>
    <col min="15878" max="15878" width="10.28515625" style="45" customWidth="1"/>
    <col min="15879" max="15879" width="12.5703125" style="45" customWidth="1"/>
    <col min="15880" max="15880" width="13.42578125" style="45" customWidth="1"/>
    <col min="15881" max="16128" width="9.140625" style="45"/>
    <col min="16129" max="16129" width="6.42578125" style="45" customWidth="1"/>
    <col min="16130" max="16130" width="5.42578125" style="45" customWidth="1"/>
    <col min="16131" max="16131" width="9.42578125" style="45" customWidth="1"/>
    <col min="16132" max="16132" width="59.85546875" style="45" customWidth="1"/>
    <col min="16133" max="16133" width="7" style="45" customWidth="1"/>
    <col min="16134" max="16134" width="10.28515625" style="45" customWidth="1"/>
    <col min="16135" max="16135" width="12.5703125" style="45" customWidth="1"/>
    <col min="16136" max="16136" width="13.42578125" style="45" customWidth="1"/>
    <col min="16137" max="16384" width="9.140625" style="45"/>
  </cols>
  <sheetData>
    <row r="2" spans="4:8" x14ac:dyDescent="0.2">
      <c r="D2" s="45"/>
      <c r="F2" s="45"/>
      <c r="G2" s="45"/>
    </row>
    <row r="3" spans="4:8" x14ac:dyDescent="0.2">
      <c r="D3" s="280" t="s">
        <v>586</v>
      </c>
      <c r="F3" s="45"/>
      <c r="G3" s="45"/>
    </row>
    <row r="4" spans="4:8" x14ac:dyDescent="0.2">
      <c r="D4" s="45"/>
      <c r="F4" s="45"/>
      <c r="G4" s="45"/>
    </row>
    <row r="5" spans="4:8" x14ac:dyDescent="0.2">
      <c r="D5" s="267" t="s">
        <v>207</v>
      </c>
      <c r="E5" s="268"/>
      <c r="F5" s="268"/>
      <c r="G5" s="283"/>
      <c r="H5" s="285">
        <f>H25</f>
        <v>0</v>
      </c>
    </row>
    <row r="6" spans="4:8" x14ac:dyDescent="0.2">
      <c r="D6" s="269" t="s">
        <v>587</v>
      </c>
      <c r="E6" s="268"/>
      <c r="F6" s="268"/>
      <c r="G6" s="283"/>
      <c r="H6" s="285">
        <f>H111</f>
        <v>0</v>
      </c>
    </row>
    <row r="7" spans="4:8" x14ac:dyDescent="0.2">
      <c r="D7" s="267" t="s">
        <v>395</v>
      </c>
      <c r="E7" s="268"/>
      <c r="F7" s="268"/>
      <c r="G7" s="284"/>
      <c r="H7" s="285">
        <f>H226</f>
        <v>0</v>
      </c>
    </row>
    <row r="8" spans="4:8" x14ac:dyDescent="0.2">
      <c r="D8" s="267" t="s">
        <v>466</v>
      </c>
      <c r="E8" s="268"/>
      <c r="F8" s="268"/>
      <c r="G8" s="284"/>
      <c r="H8" s="285">
        <f>H314</f>
        <v>0</v>
      </c>
    </row>
    <row r="9" spans="4:8" x14ac:dyDescent="0.2">
      <c r="D9" s="269" t="s">
        <v>500</v>
      </c>
      <c r="E9" s="268"/>
      <c r="F9" s="268"/>
      <c r="G9" s="284"/>
      <c r="H9" s="285">
        <f>H347</f>
        <v>0</v>
      </c>
    </row>
    <row r="10" spans="4:8" x14ac:dyDescent="0.2">
      <c r="D10" s="270" t="s">
        <v>531</v>
      </c>
      <c r="E10" s="268"/>
      <c r="F10" s="268"/>
      <c r="G10" s="284"/>
      <c r="H10" s="285">
        <f>H382</f>
        <v>0</v>
      </c>
    </row>
    <row r="11" spans="4:8" x14ac:dyDescent="0.2">
      <c r="D11" s="271"/>
      <c r="E11" s="266"/>
      <c r="F11" s="266"/>
      <c r="G11" s="272"/>
      <c r="H11" s="281"/>
    </row>
    <row r="12" spans="4:8" x14ac:dyDescent="0.2">
      <c r="D12" s="508" t="s">
        <v>556</v>
      </c>
      <c r="E12" s="508"/>
      <c r="F12" s="273"/>
      <c r="G12" s="274"/>
      <c r="H12" s="282"/>
    </row>
    <row r="13" spans="4:8" x14ac:dyDescent="0.2">
      <c r="D13" s="286" t="s">
        <v>802</v>
      </c>
      <c r="E13" s="273"/>
      <c r="F13" s="273"/>
      <c r="G13" s="287"/>
      <c r="H13" s="288">
        <f>SUM(H5:H12)</f>
        <v>0</v>
      </c>
    </row>
    <row r="14" spans="4:8" x14ac:dyDescent="0.2">
      <c r="D14" s="509" t="s">
        <v>557</v>
      </c>
      <c r="E14" s="509"/>
      <c r="F14" s="273"/>
      <c r="G14" s="274"/>
      <c r="H14" s="289">
        <f>H13*0.1</f>
        <v>0</v>
      </c>
    </row>
    <row r="15" spans="4:8" x14ac:dyDescent="0.2">
      <c r="D15" s="510" t="s">
        <v>558</v>
      </c>
      <c r="E15" s="510"/>
      <c r="F15" s="293"/>
      <c r="G15" s="294"/>
      <c r="H15" s="295">
        <f>SUM(H13:H14)</f>
        <v>0</v>
      </c>
    </row>
    <row r="16" spans="4:8" x14ac:dyDescent="0.2">
      <c r="D16" s="38" t="s">
        <v>559</v>
      </c>
      <c r="E16" s="44"/>
      <c r="F16" s="286"/>
      <c r="G16" s="274"/>
      <c r="H16" s="292">
        <f>H15*0.22</f>
        <v>0</v>
      </c>
    </row>
    <row r="17" spans="1:8" x14ac:dyDescent="0.2">
      <c r="D17" s="296" t="s">
        <v>560</v>
      </c>
      <c r="E17" s="297"/>
      <c r="F17" s="298"/>
      <c r="G17" s="299"/>
      <c r="H17" s="295">
        <f>SUM(H15:H16)</f>
        <v>0</v>
      </c>
    </row>
    <row r="20" spans="1:8" x14ac:dyDescent="0.2">
      <c r="A20" s="48" t="s">
        <v>199</v>
      </c>
      <c r="B20" s="48" t="s">
        <v>200</v>
      </c>
      <c r="C20" s="48" t="s">
        <v>201</v>
      </c>
      <c r="D20" s="49" t="s">
        <v>185</v>
      </c>
      <c r="E20" s="48" t="s">
        <v>202</v>
      </c>
      <c r="F20" s="48" t="s">
        <v>203</v>
      </c>
      <c r="G20" s="50" t="s">
        <v>204</v>
      </c>
      <c r="H20" s="50" t="s">
        <v>205</v>
      </c>
    </row>
    <row r="21" spans="1:8" x14ac:dyDescent="0.2">
      <c r="C21" s="42"/>
      <c r="D21" s="51"/>
      <c r="E21" s="52"/>
      <c r="F21" s="42"/>
      <c r="H21" s="46"/>
    </row>
    <row r="22" spans="1:8" x14ac:dyDescent="0.2">
      <c r="C22" s="42"/>
      <c r="D22" s="51"/>
      <c r="E22" s="52"/>
      <c r="F22" s="42"/>
      <c r="H22" s="46"/>
    </row>
    <row r="23" spans="1:8" x14ac:dyDescent="0.2">
      <c r="C23" s="42"/>
      <c r="D23" s="51"/>
      <c r="E23" s="52"/>
      <c r="F23" s="42"/>
      <c r="H23" s="46"/>
    </row>
    <row r="24" spans="1:8" x14ac:dyDescent="0.2">
      <c r="A24" s="53">
        <v>1</v>
      </c>
      <c r="B24" s="53"/>
      <c r="C24" s="54"/>
      <c r="D24" s="55" t="s">
        <v>206</v>
      </c>
      <c r="E24" s="56"/>
      <c r="F24" s="54"/>
      <c r="G24" s="57"/>
      <c r="H24" s="58"/>
    </row>
    <row r="25" spans="1:8" ht="17.25" customHeight="1" x14ac:dyDescent="0.2">
      <c r="A25" s="59">
        <v>2</v>
      </c>
      <c r="B25" s="59"/>
      <c r="C25" s="60"/>
      <c r="D25" s="149" t="s">
        <v>207</v>
      </c>
      <c r="E25" s="61"/>
      <c r="F25" s="60"/>
      <c r="G25" s="62"/>
      <c r="H25" s="63">
        <f>ROUND(SUM(H26+H59),2)</f>
        <v>0</v>
      </c>
    </row>
    <row r="26" spans="1:8" x14ac:dyDescent="0.2">
      <c r="A26" s="64">
        <v>3</v>
      </c>
      <c r="B26" s="64"/>
      <c r="C26" s="65"/>
      <c r="D26" s="66" t="s">
        <v>208</v>
      </c>
      <c r="E26" s="67"/>
      <c r="F26" s="65"/>
      <c r="G26" s="68"/>
      <c r="H26" s="69">
        <f>ROUND(SUM(H27:H58),2)</f>
        <v>0</v>
      </c>
    </row>
    <row r="27" spans="1:8" x14ac:dyDescent="0.2">
      <c r="A27" s="70"/>
      <c r="B27" s="70"/>
      <c r="C27" s="71" t="s">
        <v>147</v>
      </c>
      <c r="D27" s="72" t="s">
        <v>209</v>
      </c>
      <c r="E27" s="73"/>
      <c r="F27" s="74"/>
      <c r="G27" s="75"/>
      <c r="H27" s="76"/>
    </row>
    <row r="28" spans="1:8" ht="78.75" x14ac:dyDescent="0.2">
      <c r="A28" s="70"/>
      <c r="B28" s="70"/>
      <c r="C28" s="77"/>
      <c r="D28" s="78" t="s">
        <v>210</v>
      </c>
      <c r="E28" s="79"/>
      <c r="F28" s="80"/>
      <c r="G28" s="81"/>
      <c r="H28" s="82"/>
    </row>
    <row r="29" spans="1:8" x14ac:dyDescent="0.2">
      <c r="A29" s="70"/>
      <c r="B29" s="70"/>
      <c r="C29" s="77"/>
      <c r="D29" s="83" t="s">
        <v>211</v>
      </c>
      <c r="E29" s="79" t="s">
        <v>24</v>
      </c>
      <c r="F29" s="84">
        <v>4</v>
      </c>
      <c r="G29" s="85">
        <v>0</v>
      </c>
      <c r="H29" s="86">
        <f>ROUND(F29*G29,2)</f>
        <v>0</v>
      </c>
    </row>
    <row r="30" spans="1:8" x14ac:dyDescent="0.2">
      <c r="A30" s="70"/>
      <c r="B30" s="70"/>
      <c r="C30" s="77"/>
      <c r="D30" s="83" t="s">
        <v>212</v>
      </c>
      <c r="E30" s="79" t="s">
        <v>24</v>
      </c>
      <c r="F30" s="84">
        <v>3</v>
      </c>
      <c r="G30" s="85">
        <v>0</v>
      </c>
      <c r="H30" s="86">
        <f>ROUND(F30*G30,2)</f>
        <v>0</v>
      </c>
    </row>
    <row r="31" spans="1:8" x14ac:dyDescent="0.2">
      <c r="A31" s="70"/>
      <c r="B31" s="70"/>
      <c r="C31" s="77"/>
      <c r="D31" s="83" t="s">
        <v>213</v>
      </c>
      <c r="E31" s="79" t="s">
        <v>24</v>
      </c>
      <c r="F31" s="84">
        <v>7</v>
      </c>
      <c r="G31" s="85">
        <v>0</v>
      </c>
      <c r="H31" s="86">
        <f>ROUND(F31*G31,2)</f>
        <v>0</v>
      </c>
    </row>
    <row r="32" spans="1:8" x14ac:dyDescent="0.2">
      <c r="A32" s="70"/>
      <c r="B32" s="70"/>
      <c r="C32" s="71"/>
      <c r="D32" s="87" t="s">
        <v>214</v>
      </c>
      <c r="E32" s="79"/>
      <c r="F32" s="80">
        <f>SUM(F29:F31)</f>
        <v>14</v>
      </c>
      <c r="G32" s="85"/>
      <c r="H32" s="86"/>
    </row>
    <row r="33" spans="1:8" x14ac:dyDescent="0.2">
      <c r="A33" s="70"/>
      <c r="B33" s="70"/>
      <c r="C33" s="71"/>
      <c r="D33" s="87" t="s">
        <v>215</v>
      </c>
      <c r="E33" s="79"/>
      <c r="F33" s="80"/>
      <c r="G33" s="85"/>
      <c r="H33" s="86"/>
    </row>
    <row r="34" spans="1:8" x14ac:dyDescent="0.2">
      <c r="A34" s="70"/>
      <c r="B34" s="70"/>
      <c r="C34" s="77" t="s">
        <v>30</v>
      </c>
      <c r="D34" s="88" t="s">
        <v>216</v>
      </c>
      <c r="E34" s="89"/>
      <c r="F34" s="90"/>
      <c r="G34" s="85"/>
      <c r="H34" s="86"/>
    </row>
    <row r="35" spans="1:8" ht="22.5" x14ac:dyDescent="0.2">
      <c r="A35" s="70"/>
      <c r="B35" s="70"/>
      <c r="C35" s="91"/>
      <c r="D35" s="92" t="s">
        <v>217</v>
      </c>
      <c r="E35" s="79"/>
      <c r="F35" s="80"/>
      <c r="G35" s="85"/>
      <c r="H35" s="86"/>
    </row>
    <row r="36" spans="1:8" x14ac:dyDescent="0.2">
      <c r="A36" s="70"/>
      <c r="B36" s="70"/>
      <c r="C36" s="91"/>
      <c r="D36" s="92" t="s">
        <v>218</v>
      </c>
      <c r="E36" s="79" t="s">
        <v>24</v>
      </c>
      <c r="F36" s="93">
        <v>14</v>
      </c>
      <c r="G36" s="85">
        <v>0</v>
      </c>
      <c r="H36" s="86">
        <f>ROUND(F36*G36,2)</f>
        <v>0</v>
      </c>
    </row>
    <row r="37" spans="1:8" x14ac:dyDescent="0.2">
      <c r="A37" s="70"/>
      <c r="B37" s="70"/>
      <c r="C37" s="84" t="s">
        <v>54</v>
      </c>
      <c r="D37" s="94" t="s">
        <v>219</v>
      </c>
      <c r="E37" s="73"/>
      <c r="F37" s="74"/>
      <c r="G37" s="85"/>
      <c r="H37" s="86"/>
    </row>
    <row r="38" spans="1:8" ht="56.25" x14ac:dyDescent="0.2">
      <c r="A38" s="70"/>
      <c r="B38" s="70"/>
      <c r="C38" s="71"/>
      <c r="D38" s="95" t="s">
        <v>220</v>
      </c>
      <c r="E38" s="79"/>
      <c r="F38" s="80"/>
      <c r="G38" s="85"/>
      <c r="H38" s="86"/>
    </row>
    <row r="39" spans="1:8" x14ac:dyDescent="0.2">
      <c r="A39" s="73"/>
      <c r="B39" s="73"/>
      <c r="C39" s="71"/>
      <c r="D39" s="87" t="s">
        <v>221</v>
      </c>
      <c r="E39" s="79" t="s">
        <v>222</v>
      </c>
      <c r="F39" s="80">
        <v>60</v>
      </c>
      <c r="G39" s="85">
        <v>0</v>
      </c>
      <c r="H39" s="86">
        <f>ROUND(F39*G39,2)</f>
        <v>0</v>
      </c>
    </row>
    <row r="40" spans="1:8" x14ac:dyDescent="0.2">
      <c r="A40" s="73"/>
      <c r="B40" s="73"/>
      <c r="C40" s="71"/>
      <c r="D40" s="87" t="s">
        <v>223</v>
      </c>
      <c r="E40" s="79" t="s">
        <v>222</v>
      </c>
      <c r="F40" s="80">
        <v>20</v>
      </c>
      <c r="G40" s="85">
        <v>0</v>
      </c>
      <c r="H40" s="86">
        <f>ROUND(F40*G40,2)</f>
        <v>0</v>
      </c>
    </row>
    <row r="41" spans="1:8" x14ac:dyDescent="0.2">
      <c r="A41" s="70"/>
      <c r="B41" s="70"/>
      <c r="C41" s="77" t="s">
        <v>224</v>
      </c>
      <c r="D41" s="96" t="s">
        <v>225</v>
      </c>
      <c r="E41" s="97"/>
      <c r="F41" s="98"/>
      <c r="G41" s="99"/>
      <c r="H41" s="100"/>
    </row>
    <row r="42" spans="1:8" ht="56.25" x14ac:dyDescent="0.2">
      <c r="A42" s="70"/>
      <c r="B42" s="70"/>
      <c r="C42" s="77"/>
      <c r="D42" s="101" t="s">
        <v>226</v>
      </c>
      <c r="E42" s="79"/>
      <c r="F42" s="80"/>
      <c r="G42" s="85"/>
      <c r="H42" s="102"/>
    </row>
    <row r="43" spans="1:8" x14ac:dyDescent="0.2">
      <c r="A43" s="70"/>
      <c r="B43" s="70"/>
      <c r="C43" s="77"/>
      <c r="D43" s="101" t="s">
        <v>227</v>
      </c>
      <c r="E43" s="79" t="s">
        <v>222</v>
      </c>
      <c r="F43" s="80">
        <v>140</v>
      </c>
      <c r="G43" s="85">
        <v>0</v>
      </c>
      <c r="H43" s="102">
        <f>F43*G43</f>
        <v>0</v>
      </c>
    </row>
    <row r="44" spans="1:8" x14ac:dyDescent="0.2">
      <c r="A44" s="73"/>
      <c r="B44" s="73"/>
      <c r="C44" s="71" t="s">
        <v>55</v>
      </c>
      <c r="D44" s="72" t="s">
        <v>228</v>
      </c>
      <c r="E44" s="79"/>
      <c r="F44" s="80"/>
      <c r="G44" s="85"/>
      <c r="H44" s="86"/>
    </row>
    <row r="45" spans="1:8" x14ac:dyDescent="0.2">
      <c r="A45" s="73"/>
      <c r="B45" s="73"/>
      <c r="C45" s="91"/>
      <c r="D45" s="92" t="s">
        <v>229</v>
      </c>
      <c r="E45" s="103" t="s">
        <v>6</v>
      </c>
      <c r="F45" s="104">
        <v>28</v>
      </c>
      <c r="G45" s="85">
        <v>0</v>
      </c>
      <c r="H45" s="86">
        <f>ROUND(F45*G45,2)</f>
        <v>0</v>
      </c>
    </row>
    <row r="46" spans="1:8" x14ac:dyDescent="0.2">
      <c r="A46" s="73"/>
      <c r="B46" s="73"/>
      <c r="C46" s="71" t="s">
        <v>56</v>
      </c>
      <c r="D46" s="72" t="s">
        <v>230</v>
      </c>
      <c r="E46" s="105"/>
      <c r="F46" s="80"/>
      <c r="G46" s="85"/>
      <c r="H46" s="86"/>
    </row>
    <row r="47" spans="1:8" x14ac:dyDescent="0.2">
      <c r="A47" s="73"/>
      <c r="B47" s="73"/>
      <c r="C47" s="71"/>
      <c r="D47" s="87" t="s">
        <v>231</v>
      </c>
      <c r="E47" s="79"/>
      <c r="F47" s="80"/>
      <c r="G47" s="85"/>
      <c r="H47" s="86"/>
    </row>
    <row r="48" spans="1:8" x14ac:dyDescent="0.2">
      <c r="A48" s="73"/>
      <c r="B48" s="73"/>
      <c r="C48" s="71"/>
      <c r="D48" s="87" t="s">
        <v>232</v>
      </c>
      <c r="E48" s="79" t="s">
        <v>24</v>
      </c>
      <c r="F48" s="80">
        <v>28</v>
      </c>
      <c r="G48" s="85">
        <v>0</v>
      </c>
      <c r="H48" s="86">
        <f>ROUND(F48*G48,2)</f>
        <v>0</v>
      </c>
    </row>
    <row r="49" spans="1:8" x14ac:dyDescent="0.2">
      <c r="A49" s="73"/>
      <c r="B49" s="73"/>
      <c r="C49" s="71" t="s">
        <v>58</v>
      </c>
      <c r="D49" s="72" t="s">
        <v>233</v>
      </c>
      <c r="E49" s="79"/>
      <c r="F49" s="80"/>
      <c r="G49" s="85"/>
      <c r="H49" s="86"/>
    </row>
    <row r="50" spans="1:8" ht="33.75" x14ac:dyDescent="0.2">
      <c r="A50" s="73"/>
      <c r="B50" s="73"/>
      <c r="C50" s="71"/>
      <c r="D50" s="87" t="s">
        <v>234</v>
      </c>
      <c r="E50" s="79" t="s">
        <v>0</v>
      </c>
      <c r="F50" s="80">
        <v>2</v>
      </c>
      <c r="G50" s="85">
        <v>0</v>
      </c>
      <c r="H50" s="86">
        <f>ROUND(F50*G50,2)</f>
        <v>0</v>
      </c>
    </row>
    <row r="51" spans="1:8" x14ac:dyDescent="0.2">
      <c r="A51" s="73"/>
      <c r="B51" s="73"/>
      <c r="C51" s="71" t="s">
        <v>59</v>
      </c>
      <c r="D51" s="106" t="s">
        <v>235</v>
      </c>
      <c r="E51" s="107"/>
      <c r="F51" s="108"/>
      <c r="G51" s="85"/>
      <c r="H51" s="86"/>
    </row>
    <row r="52" spans="1:8" x14ac:dyDescent="0.2">
      <c r="A52" s="73"/>
      <c r="B52" s="73"/>
      <c r="C52" s="71"/>
      <c r="D52" s="92" t="s">
        <v>236</v>
      </c>
      <c r="E52" s="79"/>
      <c r="F52" s="109"/>
      <c r="G52" s="85"/>
      <c r="H52" s="86"/>
    </row>
    <row r="53" spans="1:8" x14ac:dyDescent="0.2">
      <c r="A53" s="73"/>
      <c r="B53" s="73"/>
      <c r="C53" s="71"/>
      <c r="D53" s="110" t="s">
        <v>237</v>
      </c>
      <c r="E53" s="111" t="s">
        <v>19</v>
      </c>
      <c r="F53" s="80">
        <v>1</v>
      </c>
      <c r="G53" s="85">
        <v>0</v>
      </c>
      <c r="H53" s="86">
        <f>ROUND(F53*G53,2)</f>
        <v>0</v>
      </c>
    </row>
    <row r="54" spans="1:8" x14ac:dyDescent="0.2">
      <c r="A54" s="73"/>
      <c r="B54" s="73"/>
      <c r="C54" s="71" t="s">
        <v>67</v>
      </c>
      <c r="D54" s="112" t="s">
        <v>238</v>
      </c>
      <c r="E54" s="111"/>
      <c r="F54" s="109"/>
      <c r="G54" s="85"/>
      <c r="H54" s="86"/>
    </row>
    <row r="55" spans="1:8" x14ac:dyDescent="0.2">
      <c r="A55" s="73"/>
      <c r="B55" s="73"/>
      <c r="C55" s="71"/>
      <c r="D55" s="101" t="s">
        <v>239</v>
      </c>
      <c r="E55" s="79" t="s">
        <v>240</v>
      </c>
      <c r="F55" s="80">
        <v>30</v>
      </c>
      <c r="G55" s="85">
        <v>0</v>
      </c>
      <c r="H55" s="86">
        <f>ROUND(F55*G55,2)</f>
        <v>0</v>
      </c>
    </row>
    <row r="56" spans="1:8" x14ac:dyDescent="0.2">
      <c r="A56" s="70"/>
      <c r="B56" s="70"/>
      <c r="C56" s="71" t="s">
        <v>50</v>
      </c>
      <c r="D56" s="112" t="s">
        <v>241</v>
      </c>
      <c r="E56" s="79"/>
      <c r="F56" s="109"/>
      <c r="G56" s="85"/>
      <c r="H56" s="86"/>
    </row>
    <row r="57" spans="1:8" ht="39" customHeight="1" x14ac:dyDescent="0.2">
      <c r="A57" s="70"/>
      <c r="B57" s="70"/>
      <c r="C57" s="71"/>
      <c r="D57" s="87" t="s">
        <v>242</v>
      </c>
      <c r="E57" s="79"/>
      <c r="F57" s="80"/>
      <c r="G57" s="85"/>
      <c r="H57" s="86"/>
    </row>
    <row r="58" spans="1:8" x14ac:dyDescent="0.2">
      <c r="A58" s="70"/>
      <c r="B58" s="70"/>
      <c r="C58" s="71"/>
      <c r="D58" s="110" t="s">
        <v>237</v>
      </c>
      <c r="E58" s="111" t="s">
        <v>19</v>
      </c>
      <c r="F58" s="80">
        <v>1</v>
      </c>
      <c r="G58" s="85">
        <v>0</v>
      </c>
      <c r="H58" s="86">
        <f>ROUND(F58*G58,2)</f>
        <v>0</v>
      </c>
    </row>
    <row r="59" spans="1:8" x14ac:dyDescent="0.2">
      <c r="A59" s="64">
        <v>3</v>
      </c>
      <c r="B59" s="64"/>
      <c r="C59" s="65"/>
      <c r="D59" s="66" t="s">
        <v>243</v>
      </c>
      <c r="E59" s="67"/>
      <c r="F59" s="65"/>
      <c r="G59" s="68"/>
      <c r="H59" s="69">
        <f>ROUND(SUM(H60:H90),2)</f>
        <v>0</v>
      </c>
    </row>
    <row r="60" spans="1:8" x14ac:dyDescent="0.2">
      <c r="A60" s="70"/>
      <c r="B60" s="70"/>
      <c r="C60" s="71" t="s">
        <v>147</v>
      </c>
      <c r="D60" s="72" t="s">
        <v>244</v>
      </c>
      <c r="E60" s="73"/>
      <c r="F60" s="74"/>
      <c r="G60" s="85"/>
      <c r="H60" s="76"/>
    </row>
    <row r="61" spans="1:8" ht="22.5" x14ac:dyDescent="0.2">
      <c r="A61" s="70"/>
      <c r="B61" s="70"/>
      <c r="C61" s="77"/>
      <c r="D61" s="78" t="s">
        <v>245</v>
      </c>
      <c r="E61" s="79"/>
      <c r="F61" s="80"/>
      <c r="G61" s="85"/>
      <c r="H61" s="82"/>
    </row>
    <row r="62" spans="1:8" x14ac:dyDescent="0.2">
      <c r="A62" s="70"/>
      <c r="B62" s="70"/>
      <c r="C62" s="77"/>
      <c r="D62" s="83" t="s">
        <v>246</v>
      </c>
      <c r="E62" s="79" t="s">
        <v>222</v>
      </c>
      <c r="F62" s="84">
        <v>140</v>
      </c>
      <c r="G62" s="85">
        <v>0</v>
      </c>
      <c r="H62" s="86">
        <f>ROUND(F62*G62,2)</f>
        <v>0</v>
      </c>
    </row>
    <row r="63" spans="1:8" x14ac:dyDescent="0.2">
      <c r="A63" s="70"/>
      <c r="B63" s="70"/>
      <c r="C63" s="77"/>
      <c r="D63" s="96" t="s">
        <v>225</v>
      </c>
      <c r="E63" s="97"/>
      <c r="F63" s="98"/>
      <c r="G63" s="99"/>
      <c r="H63" s="100"/>
    </row>
    <row r="64" spans="1:8" ht="56.25" x14ac:dyDescent="0.2">
      <c r="A64" s="70"/>
      <c r="B64" s="70"/>
      <c r="C64" s="113" t="s">
        <v>247</v>
      </c>
      <c r="D64" s="101" t="s">
        <v>226</v>
      </c>
      <c r="E64" s="79"/>
      <c r="F64" s="80"/>
      <c r="G64" s="85"/>
      <c r="H64" s="102"/>
    </row>
    <row r="65" spans="1:8" x14ac:dyDescent="0.2">
      <c r="A65" s="70"/>
      <c r="B65" s="70"/>
      <c r="C65" s="77"/>
      <c r="D65" s="101" t="s">
        <v>227</v>
      </c>
      <c r="E65" s="79" t="s">
        <v>222</v>
      </c>
      <c r="F65" s="80">
        <v>140</v>
      </c>
      <c r="G65" s="85">
        <v>0</v>
      </c>
      <c r="H65" s="102">
        <f>F65*G65</f>
        <v>0</v>
      </c>
    </row>
    <row r="66" spans="1:8" x14ac:dyDescent="0.2">
      <c r="A66" s="70"/>
      <c r="B66" s="70"/>
      <c r="C66" s="77" t="s">
        <v>30</v>
      </c>
      <c r="D66" s="88" t="s">
        <v>248</v>
      </c>
      <c r="E66" s="89"/>
      <c r="F66" s="90"/>
      <c r="G66" s="85"/>
      <c r="H66" s="114"/>
    </row>
    <row r="67" spans="1:8" x14ac:dyDescent="0.2">
      <c r="A67" s="70"/>
      <c r="B67" s="70"/>
      <c r="C67" s="91"/>
      <c r="D67" s="92" t="s">
        <v>249</v>
      </c>
      <c r="E67" s="79"/>
      <c r="F67" s="80"/>
      <c r="G67" s="85"/>
      <c r="H67" s="115"/>
    </row>
    <row r="68" spans="1:8" x14ac:dyDescent="0.2">
      <c r="A68" s="70"/>
      <c r="B68" s="70"/>
      <c r="C68" s="91"/>
      <c r="D68" s="92" t="s">
        <v>250</v>
      </c>
      <c r="E68" s="79" t="s">
        <v>24</v>
      </c>
      <c r="F68" s="93">
        <v>1</v>
      </c>
      <c r="G68" s="85">
        <v>0</v>
      </c>
      <c r="H68" s="86">
        <f>ROUND(F68*G68,2)</f>
        <v>0</v>
      </c>
    </row>
    <row r="69" spans="1:8" x14ac:dyDescent="0.2">
      <c r="A69" s="70"/>
      <c r="B69" s="70"/>
      <c r="C69" s="84" t="s">
        <v>54</v>
      </c>
      <c r="D69" s="94" t="s">
        <v>251</v>
      </c>
      <c r="E69" s="73"/>
      <c r="F69" s="74"/>
      <c r="G69" s="85"/>
      <c r="H69" s="76"/>
    </row>
    <row r="70" spans="1:8" ht="22.5" x14ac:dyDescent="0.2">
      <c r="A70" s="70"/>
      <c r="B70" s="70"/>
      <c r="C70" s="71"/>
      <c r="D70" s="95" t="s">
        <v>252</v>
      </c>
      <c r="E70" s="79"/>
      <c r="F70" s="80"/>
      <c r="G70" s="85"/>
      <c r="H70" s="115"/>
    </row>
    <row r="71" spans="1:8" x14ac:dyDescent="0.2">
      <c r="A71" s="73"/>
      <c r="B71" s="73"/>
      <c r="C71" s="71"/>
      <c r="D71" s="87" t="s">
        <v>253</v>
      </c>
      <c r="E71" s="79" t="s">
        <v>24</v>
      </c>
      <c r="F71" s="80">
        <v>5</v>
      </c>
      <c r="G71" s="85">
        <v>0</v>
      </c>
      <c r="H71" s="86">
        <f>ROUND(F71*G71,2)</f>
        <v>0</v>
      </c>
    </row>
    <row r="72" spans="1:8" x14ac:dyDescent="0.2">
      <c r="A72" s="73"/>
      <c r="B72" s="73"/>
      <c r="C72" s="71" t="s">
        <v>55</v>
      </c>
      <c r="D72" s="72" t="s">
        <v>254</v>
      </c>
      <c r="E72" s="79"/>
      <c r="F72" s="80"/>
      <c r="G72" s="85"/>
      <c r="H72" s="116"/>
    </row>
    <row r="73" spans="1:8" ht="22.5" x14ac:dyDescent="0.2">
      <c r="A73" s="73"/>
      <c r="B73" s="73"/>
      <c r="C73" s="91"/>
      <c r="D73" s="92" t="s">
        <v>255</v>
      </c>
      <c r="E73" s="103"/>
      <c r="F73" s="104"/>
      <c r="G73" s="85"/>
      <c r="H73" s="117"/>
    </row>
    <row r="74" spans="1:8" x14ac:dyDescent="0.2">
      <c r="A74" s="73"/>
      <c r="B74" s="73"/>
      <c r="C74" s="71"/>
      <c r="D74" s="87" t="s">
        <v>253</v>
      </c>
      <c r="E74" s="79" t="s">
        <v>6</v>
      </c>
      <c r="F74" s="80">
        <v>1</v>
      </c>
      <c r="G74" s="85">
        <v>0</v>
      </c>
      <c r="H74" s="86">
        <f>ROUND(F74*G74,2)</f>
        <v>0</v>
      </c>
    </row>
    <row r="75" spans="1:8" x14ac:dyDescent="0.2">
      <c r="A75" s="73"/>
      <c r="B75" s="73"/>
      <c r="C75" s="71" t="s">
        <v>56</v>
      </c>
      <c r="D75" s="72" t="s">
        <v>256</v>
      </c>
      <c r="E75" s="105"/>
      <c r="F75" s="80"/>
      <c r="G75" s="85"/>
      <c r="H75" s="116"/>
    </row>
    <row r="76" spans="1:8" ht="22.5" x14ac:dyDescent="0.2">
      <c r="A76" s="73"/>
      <c r="B76" s="73"/>
      <c r="C76" s="71"/>
      <c r="D76" s="87" t="s">
        <v>257</v>
      </c>
      <c r="E76" s="79"/>
      <c r="F76" s="80"/>
      <c r="G76" s="85"/>
      <c r="H76" s="116"/>
    </row>
    <row r="77" spans="1:8" x14ac:dyDescent="0.2">
      <c r="A77" s="73"/>
      <c r="B77" s="73"/>
      <c r="C77" s="71"/>
      <c r="D77" s="87" t="s">
        <v>258</v>
      </c>
      <c r="E77" s="79" t="s">
        <v>24</v>
      </c>
      <c r="F77" s="80">
        <v>1</v>
      </c>
      <c r="G77" s="85">
        <v>0</v>
      </c>
      <c r="H77" s="86">
        <f>ROUND(F77*G77,2)</f>
        <v>0</v>
      </c>
    </row>
    <row r="78" spans="1:8" x14ac:dyDescent="0.2">
      <c r="A78" s="73"/>
      <c r="B78" s="73"/>
      <c r="C78" s="71" t="s">
        <v>58</v>
      </c>
      <c r="D78" s="72" t="s">
        <v>259</v>
      </c>
      <c r="E78" s="79"/>
      <c r="F78" s="80"/>
      <c r="G78" s="85"/>
      <c r="H78" s="116"/>
    </row>
    <row r="79" spans="1:8" ht="22.5" x14ac:dyDescent="0.2">
      <c r="A79" s="73"/>
      <c r="B79" s="73"/>
      <c r="C79" s="71"/>
      <c r="D79" s="87" t="s">
        <v>260</v>
      </c>
      <c r="E79" s="79"/>
      <c r="F79" s="80"/>
      <c r="G79" s="85"/>
      <c r="H79" s="118"/>
    </row>
    <row r="80" spans="1:8" x14ac:dyDescent="0.2">
      <c r="A80" s="73"/>
      <c r="B80" s="73"/>
      <c r="C80" s="71"/>
      <c r="D80" s="87" t="s">
        <v>261</v>
      </c>
      <c r="E80" s="79" t="s">
        <v>24</v>
      </c>
      <c r="F80" s="80">
        <v>2</v>
      </c>
      <c r="G80" s="85">
        <v>0</v>
      </c>
      <c r="H80" s="86">
        <f>ROUND(F80*G80,2)</f>
        <v>0</v>
      </c>
    </row>
    <row r="81" spans="1:8" x14ac:dyDescent="0.2">
      <c r="A81" s="73"/>
      <c r="B81" s="73"/>
      <c r="C81" s="71" t="s">
        <v>59</v>
      </c>
      <c r="D81" s="72" t="s">
        <v>262</v>
      </c>
      <c r="E81" s="79"/>
      <c r="F81" s="80"/>
      <c r="G81" s="85"/>
      <c r="H81" s="118"/>
    </row>
    <row r="82" spans="1:8" ht="22.5" x14ac:dyDescent="0.2">
      <c r="A82" s="119"/>
      <c r="B82" s="119"/>
      <c r="C82" s="120"/>
      <c r="D82" s="121" t="s">
        <v>263</v>
      </c>
      <c r="E82" s="122"/>
      <c r="F82" s="123"/>
      <c r="G82" s="124"/>
      <c r="H82" s="125"/>
    </row>
    <row r="83" spans="1:8" x14ac:dyDescent="0.2">
      <c r="A83" s="119"/>
      <c r="B83" s="126"/>
      <c r="C83" s="120"/>
      <c r="D83" s="127" t="s">
        <v>264</v>
      </c>
      <c r="E83" s="122"/>
      <c r="F83" s="123"/>
      <c r="G83" s="124"/>
      <c r="H83" s="125"/>
    </row>
    <row r="84" spans="1:8" x14ac:dyDescent="0.2">
      <c r="A84" s="128"/>
      <c r="B84" s="45"/>
      <c r="C84" s="129"/>
      <c r="D84" s="130" t="s">
        <v>265</v>
      </c>
      <c r="E84" s="131"/>
      <c r="F84" s="132"/>
      <c r="G84" s="133"/>
      <c r="H84" s="134"/>
    </row>
    <row r="85" spans="1:8" x14ac:dyDescent="0.2">
      <c r="A85" s="128"/>
      <c r="B85" s="45"/>
      <c r="C85" s="129"/>
      <c r="D85" s="130" t="s">
        <v>266</v>
      </c>
      <c r="E85" s="131"/>
      <c r="F85" s="132"/>
      <c r="G85" s="133"/>
      <c r="H85" s="134"/>
    </row>
    <row r="86" spans="1:8" x14ac:dyDescent="0.2">
      <c r="A86" s="135"/>
      <c r="B86" s="136"/>
      <c r="C86" s="137"/>
      <c r="D86" s="138" t="s">
        <v>267</v>
      </c>
      <c r="E86" s="139" t="s">
        <v>24</v>
      </c>
      <c r="F86" s="140">
        <v>1</v>
      </c>
      <c r="G86" s="141">
        <v>0</v>
      </c>
      <c r="H86" s="86">
        <f>ROUND(F86*G86,2)</f>
        <v>0</v>
      </c>
    </row>
    <row r="87" spans="1:8" x14ac:dyDescent="0.2">
      <c r="A87" s="135"/>
      <c r="B87" s="135"/>
      <c r="C87" s="137" t="s">
        <v>67</v>
      </c>
      <c r="D87" s="142" t="s">
        <v>268</v>
      </c>
      <c r="E87" s="139"/>
      <c r="F87" s="140"/>
      <c r="G87" s="141"/>
      <c r="H87" s="143"/>
    </row>
    <row r="88" spans="1:8" ht="20.25" customHeight="1" x14ac:dyDescent="0.2">
      <c r="A88" s="73"/>
      <c r="B88" s="73"/>
      <c r="C88" s="71"/>
      <c r="D88" s="144" t="s">
        <v>269</v>
      </c>
      <c r="E88" s="79"/>
      <c r="F88" s="80"/>
      <c r="G88" s="85"/>
      <c r="H88" s="118"/>
    </row>
    <row r="89" spans="1:8" x14ac:dyDescent="0.2">
      <c r="A89" s="73"/>
      <c r="B89" s="73"/>
      <c r="C89" s="71"/>
      <c r="D89" s="144" t="s">
        <v>270</v>
      </c>
      <c r="E89" s="79" t="s">
        <v>24</v>
      </c>
      <c r="F89" s="80">
        <v>4</v>
      </c>
      <c r="G89" s="85">
        <v>0</v>
      </c>
      <c r="H89" s="86">
        <f>ROUND(F89*G89,2)</f>
        <v>0</v>
      </c>
    </row>
    <row r="90" spans="1:8" x14ac:dyDescent="0.2">
      <c r="A90" s="73"/>
      <c r="B90" s="73"/>
      <c r="C90" s="71" t="s">
        <v>50</v>
      </c>
      <c r="D90" s="72" t="s">
        <v>271</v>
      </c>
      <c r="E90" s="79"/>
      <c r="F90" s="80"/>
      <c r="G90" s="85"/>
      <c r="H90" s="118"/>
    </row>
    <row r="91" spans="1:8" ht="22.5" x14ac:dyDescent="0.2">
      <c r="A91" s="73"/>
      <c r="B91" s="73"/>
      <c r="C91" s="71"/>
      <c r="D91" s="144" t="s">
        <v>272</v>
      </c>
      <c r="E91" s="79" t="s">
        <v>24</v>
      </c>
      <c r="F91" s="80">
        <v>1</v>
      </c>
      <c r="G91" s="85">
        <v>0</v>
      </c>
      <c r="H91" s="86">
        <f>ROUND(F91*G91,2)</f>
        <v>0</v>
      </c>
    </row>
    <row r="92" spans="1:8" x14ac:dyDescent="0.2">
      <c r="A92" s="73"/>
      <c r="B92" s="73"/>
      <c r="C92" s="71" t="s">
        <v>25</v>
      </c>
      <c r="D92" s="72" t="s">
        <v>273</v>
      </c>
      <c r="E92" s="79"/>
      <c r="F92" s="80"/>
      <c r="G92" s="85"/>
      <c r="H92" s="118"/>
    </row>
    <row r="93" spans="1:8" ht="22.5" x14ac:dyDescent="0.2">
      <c r="A93" s="73"/>
      <c r="B93" s="73"/>
      <c r="C93" s="71"/>
      <c r="D93" s="144" t="s">
        <v>274</v>
      </c>
      <c r="E93" s="79" t="s">
        <v>24</v>
      </c>
      <c r="F93" s="80">
        <v>1</v>
      </c>
      <c r="G93" s="85">
        <v>0</v>
      </c>
      <c r="H93" s="86">
        <f>ROUND(F93*G93,2)</f>
        <v>0</v>
      </c>
    </row>
    <row r="94" spans="1:8" x14ac:dyDescent="0.2">
      <c r="A94" s="73"/>
      <c r="B94" s="73"/>
      <c r="C94" s="71" t="s">
        <v>26</v>
      </c>
      <c r="D94" s="72" t="s">
        <v>275</v>
      </c>
      <c r="E94" s="79"/>
      <c r="F94" s="80"/>
      <c r="G94" s="85"/>
      <c r="H94" s="118"/>
    </row>
    <row r="95" spans="1:8" x14ac:dyDescent="0.2">
      <c r="A95" s="73"/>
      <c r="B95" s="73"/>
      <c r="C95" s="71"/>
      <c r="D95" s="144" t="s">
        <v>276</v>
      </c>
      <c r="E95" s="79"/>
      <c r="F95" s="80"/>
      <c r="G95" s="85"/>
      <c r="H95" s="118"/>
    </row>
    <row r="96" spans="1:8" x14ac:dyDescent="0.2">
      <c r="A96" s="73"/>
      <c r="B96" s="73"/>
      <c r="C96" s="71"/>
      <c r="D96" s="144" t="s">
        <v>277</v>
      </c>
      <c r="E96" s="79" t="s">
        <v>24</v>
      </c>
      <c r="F96" s="80">
        <v>4</v>
      </c>
      <c r="G96" s="85">
        <v>0</v>
      </c>
      <c r="H96" s="86">
        <f>ROUND(F96*G96,2)</f>
        <v>0</v>
      </c>
    </row>
    <row r="97" spans="1:8" x14ac:dyDescent="0.2">
      <c r="A97" s="73"/>
      <c r="B97" s="73"/>
      <c r="C97" s="71" t="s">
        <v>32</v>
      </c>
      <c r="D97" s="112" t="s">
        <v>238</v>
      </c>
      <c r="E97" s="111"/>
      <c r="F97" s="109"/>
      <c r="G97" s="85"/>
      <c r="H97" s="116"/>
    </row>
    <row r="98" spans="1:8" x14ac:dyDescent="0.2">
      <c r="A98" s="73"/>
      <c r="B98" s="73"/>
      <c r="C98" s="71"/>
      <c r="D98" s="101" t="s">
        <v>239</v>
      </c>
      <c r="E98" s="79" t="s">
        <v>240</v>
      </c>
      <c r="F98" s="80">
        <v>80</v>
      </c>
      <c r="G98" s="85">
        <v>0</v>
      </c>
      <c r="H98" s="86">
        <f>ROUND(F98*G98,2)</f>
        <v>0</v>
      </c>
    </row>
    <row r="99" spans="1:8" x14ac:dyDescent="0.2">
      <c r="A99" s="73"/>
      <c r="B99" s="73"/>
      <c r="C99" s="71" t="s">
        <v>33</v>
      </c>
      <c r="D99" s="145" t="s">
        <v>278</v>
      </c>
      <c r="E99" s="79"/>
      <c r="F99" s="80"/>
      <c r="G99" s="85"/>
      <c r="H99" s="118"/>
    </row>
    <row r="100" spans="1:8" ht="22.5" x14ac:dyDescent="0.2">
      <c r="A100" s="73"/>
      <c r="B100" s="73"/>
      <c r="C100" s="71"/>
      <c r="D100" s="101" t="s">
        <v>279</v>
      </c>
      <c r="E100" s="79" t="s">
        <v>0</v>
      </c>
      <c r="F100" s="80">
        <v>3</v>
      </c>
      <c r="G100" s="85">
        <v>0</v>
      </c>
      <c r="H100" s="86">
        <f>ROUND(F100*G100,2)</f>
        <v>0</v>
      </c>
    </row>
    <row r="101" spans="1:8" x14ac:dyDescent="0.2">
      <c r="A101" s="73"/>
      <c r="B101" s="73"/>
      <c r="C101" s="71" t="s">
        <v>34</v>
      </c>
      <c r="D101" s="146" t="s">
        <v>280</v>
      </c>
      <c r="E101" s="79"/>
      <c r="F101" s="80"/>
      <c r="G101" s="85"/>
      <c r="H101" s="118"/>
    </row>
    <row r="102" spans="1:8" x14ac:dyDescent="0.2">
      <c r="A102" s="73"/>
      <c r="B102" s="73"/>
      <c r="C102" s="71"/>
      <c r="D102" s="95" t="s">
        <v>281</v>
      </c>
      <c r="E102" s="79" t="s">
        <v>24</v>
      </c>
      <c r="F102" s="80">
        <v>1</v>
      </c>
      <c r="G102" s="85">
        <v>0</v>
      </c>
      <c r="H102" s="86">
        <f>ROUND(F102*G102,2)</f>
        <v>0</v>
      </c>
    </row>
    <row r="103" spans="1:8" x14ac:dyDescent="0.2">
      <c r="A103" s="73"/>
      <c r="B103" s="73"/>
      <c r="C103" s="71" t="s">
        <v>35</v>
      </c>
      <c r="D103" s="72" t="s">
        <v>282</v>
      </c>
      <c r="E103" s="79"/>
      <c r="F103" s="80"/>
      <c r="G103" s="85"/>
      <c r="H103" s="118"/>
    </row>
    <row r="104" spans="1:8" ht="45" x14ac:dyDescent="0.2">
      <c r="A104" s="73"/>
      <c r="B104" s="73"/>
      <c r="C104" s="71"/>
      <c r="D104" s="87" t="s">
        <v>283</v>
      </c>
      <c r="E104" s="79" t="s">
        <v>19</v>
      </c>
      <c r="F104" s="80">
        <v>1</v>
      </c>
      <c r="G104" s="85">
        <v>0</v>
      </c>
      <c r="H104" s="86">
        <f>ROUND(F104*G104,2)</f>
        <v>0</v>
      </c>
    </row>
    <row r="105" spans="1:8" x14ac:dyDescent="0.2">
      <c r="A105" s="73"/>
      <c r="B105" s="73"/>
      <c r="C105" s="71" t="s">
        <v>36</v>
      </c>
      <c r="D105" s="106" t="s">
        <v>235</v>
      </c>
      <c r="E105" s="107"/>
      <c r="F105" s="108"/>
      <c r="G105" s="85"/>
      <c r="H105" s="147"/>
    </row>
    <row r="106" spans="1:8" x14ac:dyDescent="0.2">
      <c r="A106" s="73"/>
      <c r="B106" s="73"/>
      <c r="C106" s="71"/>
      <c r="D106" s="92" t="s">
        <v>236</v>
      </c>
      <c r="E106" s="79"/>
      <c r="F106" s="109"/>
      <c r="G106" s="85"/>
      <c r="H106" s="115"/>
    </row>
    <row r="107" spans="1:8" x14ac:dyDescent="0.2">
      <c r="A107" s="73"/>
      <c r="B107" s="73"/>
      <c r="C107" s="71"/>
      <c r="D107" s="110" t="s">
        <v>237</v>
      </c>
      <c r="E107" s="111" t="s">
        <v>19</v>
      </c>
      <c r="F107" s="80">
        <v>1</v>
      </c>
      <c r="G107" s="85">
        <v>0</v>
      </c>
      <c r="H107" s="86">
        <f>ROUND(F107*G107,2)</f>
        <v>0</v>
      </c>
    </row>
    <row r="108" spans="1:8" x14ac:dyDescent="0.2">
      <c r="A108" s="70"/>
      <c r="B108" s="70"/>
      <c r="C108" s="71" t="s">
        <v>37</v>
      </c>
      <c r="D108" s="112" t="s">
        <v>241</v>
      </c>
      <c r="E108" s="79"/>
      <c r="F108" s="109"/>
      <c r="G108" s="85"/>
      <c r="H108" s="115"/>
    </row>
    <row r="109" spans="1:8" ht="39" customHeight="1" x14ac:dyDescent="0.2">
      <c r="A109" s="70"/>
      <c r="B109" s="70"/>
      <c r="C109" s="71"/>
      <c r="D109" s="87" t="s">
        <v>242</v>
      </c>
      <c r="E109" s="79"/>
      <c r="F109" s="80"/>
      <c r="G109" s="85"/>
      <c r="H109" s="115"/>
    </row>
    <row r="110" spans="1:8" x14ac:dyDescent="0.2">
      <c r="A110" s="70"/>
      <c r="B110" s="70"/>
      <c r="C110" s="71"/>
      <c r="D110" s="110" t="s">
        <v>237</v>
      </c>
      <c r="E110" s="111" t="s">
        <v>19</v>
      </c>
      <c r="F110" s="80">
        <v>1</v>
      </c>
      <c r="G110" s="85">
        <v>0</v>
      </c>
      <c r="H110" s="86">
        <f>ROUND(F110*G110,2)</f>
        <v>0</v>
      </c>
    </row>
    <row r="111" spans="1:8" x14ac:dyDescent="0.2">
      <c r="A111" s="59">
        <v>2</v>
      </c>
      <c r="B111" s="59"/>
      <c r="C111" s="148"/>
      <c r="D111" s="149" t="s">
        <v>284</v>
      </c>
      <c r="E111" s="150"/>
      <c r="F111" s="151"/>
      <c r="G111" s="152"/>
      <c r="H111" s="63">
        <f>ROUND(SUM(H112+H198+H215),2)</f>
        <v>0</v>
      </c>
    </row>
    <row r="112" spans="1:8" x14ac:dyDescent="0.2">
      <c r="A112" s="64">
        <v>3</v>
      </c>
      <c r="B112" s="64"/>
      <c r="C112" s="153"/>
      <c r="D112" s="154" t="s">
        <v>285</v>
      </c>
      <c r="E112" s="155"/>
      <c r="F112" s="156"/>
      <c r="G112" s="157"/>
      <c r="H112" s="69">
        <f>ROUND(SUM(H113:H197),2)</f>
        <v>0</v>
      </c>
    </row>
    <row r="113" spans="1:8" x14ac:dyDescent="0.2">
      <c r="A113" s="158"/>
      <c r="B113" s="158"/>
      <c r="C113" s="159" t="s">
        <v>147</v>
      </c>
      <c r="D113" s="160" t="s">
        <v>286</v>
      </c>
      <c r="E113" s="161"/>
      <c r="F113" s="162"/>
      <c r="G113" s="163"/>
      <c r="H113" s="164"/>
    </row>
    <row r="114" spans="1:8" ht="357" customHeight="1" x14ac:dyDescent="0.2">
      <c r="A114" s="158"/>
      <c r="B114" s="158"/>
      <c r="C114" s="159"/>
      <c r="D114" s="165" t="s">
        <v>287</v>
      </c>
      <c r="E114" s="161"/>
      <c r="F114" s="162"/>
      <c r="G114" s="85"/>
      <c r="H114" s="164"/>
    </row>
    <row r="115" spans="1:8" ht="236.25" x14ac:dyDescent="0.2">
      <c r="A115" s="158"/>
      <c r="B115" s="158"/>
      <c r="C115" s="159"/>
      <c r="D115" s="166" t="s">
        <v>288</v>
      </c>
      <c r="E115" s="79" t="s">
        <v>19</v>
      </c>
      <c r="F115" s="80">
        <v>1</v>
      </c>
      <c r="G115" s="85">
        <v>0</v>
      </c>
      <c r="H115" s="86">
        <f>ROUND(F115*G115,2)</f>
        <v>0</v>
      </c>
    </row>
    <row r="116" spans="1:8" x14ac:dyDescent="0.2">
      <c r="A116" s="158"/>
      <c r="B116" s="158"/>
      <c r="C116" s="159" t="s">
        <v>30</v>
      </c>
      <c r="D116" s="160" t="s">
        <v>289</v>
      </c>
      <c r="E116" s="161"/>
      <c r="F116" s="162"/>
      <c r="G116" s="85"/>
      <c r="H116" s="164"/>
    </row>
    <row r="117" spans="1:8" ht="233.25" customHeight="1" x14ac:dyDescent="0.2">
      <c r="A117" s="158"/>
      <c r="B117" s="158"/>
      <c r="C117" s="159"/>
      <c r="D117" s="166" t="s">
        <v>290</v>
      </c>
      <c r="E117" s="79" t="s">
        <v>19</v>
      </c>
      <c r="F117" s="80">
        <v>1</v>
      </c>
      <c r="G117" s="85">
        <v>0</v>
      </c>
      <c r="H117" s="86">
        <f>ROUND(F117*G117,2)</f>
        <v>0</v>
      </c>
    </row>
    <row r="118" spans="1:8" x14ac:dyDescent="0.2">
      <c r="A118" s="158"/>
      <c r="B118" s="158"/>
      <c r="C118" s="159" t="s">
        <v>54</v>
      </c>
      <c r="D118" s="160" t="s">
        <v>291</v>
      </c>
      <c r="E118" s="161"/>
      <c r="F118" s="162"/>
      <c r="G118" s="124"/>
      <c r="H118" s="86"/>
    </row>
    <row r="119" spans="1:8" ht="45" x14ac:dyDescent="0.2">
      <c r="A119" s="167"/>
      <c r="B119" s="167"/>
      <c r="C119" s="168"/>
      <c r="D119" s="169" t="s">
        <v>292</v>
      </c>
      <c r="E119" s="170"/>
      <c r="F119" s="171"/>
      <c r="G119" s="85"/>
      <c r="H119" s="86"/>
    </row>
    <row r="120" spans="1:8" x14ac:dyDescent="0.2">
      <c r="A120" s="167"/>
      <c r="B120" s="172"/>
      <c r="C120" s="173"/>
      <c r="D120" s="169" t="s">
        <v>293</v>
      </c>
      <c r="E120" s="174"/>
      <c r="F120" s="171"/>
      <c r="G120" s="133"/>
      <c r="H120" s="86"/>
    </row>
    <row r="121" spans="1:8" x14ac:dyDescent="0.2">
      <c r="A121" s="175"/>
      <c r="B121" s="52"/>
      <c r="C121" s="176"/>
      <c r="D121" s="177" t="s">
        <v>294</v>
      </c>
      <c r="E121" s="178"/>
      <c r="F121" s="179"/>
      <c r="G121" s="133"/>
      <c r="H121" s="86"/>
    </row>
    <row r="122" spans="1:8" x14ac:dyDescent="0.2">
      <c r="A122" s="175"/>
      <c r="B122" s="52"/>
      <c r="C122" s="176"/>
      <c r="D122" s="177" t="s">
        <v>295</v>
      </c>
      <c r="E122" s="178"/>
      <c r="F122" s="179"/>
      <c r="G122" s="133"/>
      <c r="H122" s="86"/>
    </row>
    <row r="123" spans="1:8" x14ac:dyDescent="0.2">
      <c r="A123" s="175"/>
      <c r="B123" s="52"/>
      <c r="C123" s="176"/>
      <c r="D123" s="177" t="s">
        <v>296</v>
      </c>
      <c r="E123" s="178"/>
      <c r="F123" s="179"/>
      <c r="G123" s="133"/>
      <c r="H123" s="86"/>
    </row>
    <row r="124" spans="1:8" x14ac:dyDescent="0.2">
      <c r="A124" s="175"/>
      <c r="B124" s="52"/>
      <c r="C124" s="176"/>
      <c r="D124" s="177" t="s">
        <v>297</v>
      </c>
      <c r="E124" s="178"/>
      <c r="F124" s="179"/>
      <c r="G124" s="133"/>
      <c r="H124" s="86"/>
    </row>
    <row r="125" spans="1:8" x14ac:dyDescent="0.2">
      <c r="A125" s="175"/>
      <c r="B125" s="52"/>
      <c r="C125" s="176"/>
      <c r="D125" s="177" t="s">
        <v>298</v>
      </c>
      <c r="E125" s="178"/>
      <c r="F125" s="179"/>
      <c r="G125" s="133"/>
      <c r="H125" s="86"/>
    </row>
    <row r="126" spans="1:8" x14ac:dyDescent="0.2">
      <c r="A126" s="175"/>
      <c r="B126" s="52"/>
      <c r="C126" s="176"/>
      <c r="D126" s="177" t="s">
        <v>299</v>
      </c>
      <c r="E126" s="178"/>
      <c r="F126" s="179"/>
      <c r="G126" s="133"/>
      <c r="H126" s="86"/>
    </row>
    <row r="127" spans="1:8" x14ac:dyDescent="0.2">
      <c r="A127" s="175"/>
      <c r="B127" s="52"/>
      <c r="C127" s="176"/>
      <c r="D127" s="177" t="s">
        <v>300</v>
      </c>
      <c r="E127" s="178"/>
      <c r="F127" s="179"/>
      <c r="G127" s="133"/>
      <c r="H127" s="86"/>
    </row>
    <row r="128" spans="1:8" x14ac:dyDescent="0.2">
      <c r="A128" s="175"/>
      <c r="B128" s="52"/>
      <c r="C128" s="176"/>
      <c r="D128" s="177" t="s">
        <v>301</v>
      </c>
      <c r="E128" s="178"/>
      <c r="F128" s="179"/>
      <c r="G128" s="133"/>
      <c r="H128" s="86"/>
    </row>
    <row r="129" spans="1:8" x14ac:dyDescent="0.2">
      <c r="A129" s="180"/>
      <c r="B129" s="181"/>
      <c r="C129" s="182"/>
      <c r="D129" s="183" t="s">
        <v>302</v>
      </c>
      <c r="E129" s="184" t="s">
        <v>19</v>
      </c>
      <c r="F129" s="185">
        <v>1</v>
      </c>
      <c r="G129" s="141">
        <v>0</v>
      </c>
      <c r="H129" s="86">
        <f>ROUND(F129*G129,2)</f>
        <v>0</v>
      </c>
    </row>
    <row r="130" spans="1:8" x14ac:dyDescent="0.2">
      <c r="A130" s="158"/>
      <c r="B130" s="158"/>
      <c r="C130" s="159" t="s">
        <v>55</v>
      </c>
      <c r="D130" s="186" t="s">
        <v>303</v>
      </c>
      <c r="E130" s="79"/>
      <c r="F130" s="80"/>
      <c r="G130" s="141"/>
      <c r="H130" s="86"/>
    </row>
    <row r="131" spans="1:8" ht="56.25" x14ac:dyDescent="0.2">
      <c r="A131" s="158"/>
      <c r="B131" s="158"/>
      <c r="C131" s="159"/>
      <c r="D131" s="166" t="s">
        <v>304</v>
      </c>
      <c r="E131" s="73"/>
      <c r="F131" s="74"/>
      <c r="G131" s="85"/>
      <c r="H131" s="86"/>
    </row>
    <row r="132" spans="1:8" ht="22.5" x14ac:dyDescent="0.2">
      <c r="A132" s="158"/>
      <c r="B132" s="158"/>
      <c r="C132" s="159"/>
      <c r="D132" s="166" t="s">
        <v>305</v>
      </c>
      <c r="E132" s="79" t="s">
        <v>24</v>
      </c>
      <c r="F132" s="80">
        <v>3</v>
      </c>
      <c r="G132" s="85">
        <v>0</v>
      </c>
      <c r="H132" s="86">
        <f>ROUND(F132*G132,2)</f>
        <v>0</v>
      </c>
    </row>
    <row r="133" spans="1:8" x14ac:dyDescent="0.2">
      <c r="A133" s="158"/>
      <c r="B133" s="158"/>
      <c r="C133" s="159" t="s">
        <v>56</v>
      </c>
      <c r="D133" s="186" t="s">
        <v>306</v>
      </c>
      <c r="E133" s="79"/>
      <c r="F133" s="80"/>
      <c r="G133" s="85"/>
      <c r="H133" s="86"/>
    </row>
    <row r="134" spans="1:8" ht="45" x14ac:dyDescent="0.2">
      <c r="A134" s="158"/>
      <c r="B134" s="158"/>
      <c r="C134" s="159"/>
      <c r="D134" s="166" t="s">
        <v>307</v>
      </c>
      <c r="E134" s="73"/>
      <c r="F134" s="74"/>
      <c r="G134" s="85"/>
      <c r="H134" s="86"/>
    </row>
    <row r="135" spans="1:8" ht="22.5" x14ac:dyDescent="0.2">
      <c r="A135" s="158"/>
      <c r="B135" s="158"/>
      <c r="C135" s="159"/>
      <c r="D135" s="166" t="s">
        <v>308</v>
      </c>
      <c r="E135" s="79" t="s">
        <v>24</v>
      </c>
      <c r="F135" s="80">
        <v>2</v>
      </c>
      <c r="G135" s="85">
        <v>0</v>
      </c>
      <c r="H135" s="86">
        <f>ROUND(F135*G135,2)</f>
        <v>0</v>
      </c>
    </row>
    <row r="136" spans="1:8" ht="33.75" x14ac:dyDescent="0.2">
      <c r="A136" s="158"/>
      <c r="B136" s="158"/>
      <c r="C136" s="159"/>
      <c r="D136" s="166" t="s">
        <v>309</v>
      </c>
      <c r="E136" s="79" t="s">
        <v>24</v>
      </c>
      <c r="F136" s="80">
        <v>3</v>
      </c>
      <c r="G136" s="85">
        <v>0</v>
      </c>
      <c r="H136" s="86">
        <f>ROUND(F136*G136,2)</f>
        <v>0</v>
      </c>
    </row>
    <row r="137" spans="1:8" x14ac:dyDescent="0.2">
      <c r="A137" s="158"/>
      <c r="B137" s="158"/>
      <c r="C137" s="159" t="s">
        <v>58</v>
      </c>
      <c r="D137" s="186" t="s">
        <v>310</v>
      </c>
      <c r="E137" s="79"/>
      <c r="F137" s="80"/>
      <c r="G137" s="85"/>
      <c r="H137" s="86"/>
    </row>
    <row r="138" spans="1:8" ht="45" x14ac:dyDescent="0.2">
      <c r="A138" s="158"/>
      <c r="B138" s="158"/>
      <c r="C138" s="159"/>
      <c r="D138" s="166" t="s">
        <v>307</v>
      </c>
      <c r="E138" s="73"/>
      <c r="F138" s="74"/>
      <c r="G138" s="85"/>
      <c r="H138" s="86"/>
    </row>
    <row r="139" spans="1:8" ht="22.5" x14ac:dyDescent="0.2">
      <c r="A139" s="158"/>
      <c r="B139" s="158"/>
      <c r="C139" s="159"/>
      <c r="D139" s="166" t="s">
        <v>311</v>
      </c>
      <c r="E139" s="79" t="s">
        <v>24</v>
      </c>
      <c r="F139" s="80">
        <v>2</v>
      </c>
      <c r="G139" s="85">
        <v>0</v>
      </c>
      <c r="H139" s="86">
        <f>ROUND(F139*G139,2)</f>
        <v>0</v>
      </c>
    </row>
    <row r="140" spans="1:8" x14ac:dyDescent="0.2">
      <c r="A140" s="158"/>
      <c r="B140" s="158"/>
      <c r="C140" s="159" t="s">
        <v>59</v>
      </c>
      <c r="D140" s="186" t="s">
        <v>312</v>
      </c>
      <c r="E140" s="79"/>
      <c r="F140" s="80"/>
      <c r="G140" s="85"/>
      <c r="H140" s="86"/>
    </row>
    <row r="141" spans="1:8" ht="45" x14ac:dyDescent="0.2">
      <c r="A141" s="158"/>
      <c r="B141" s="158"/>
      <c r="C141" s="159"/>
      <c r="D141" s="166" t="s">
        <v>313</v>
      </c>
      <c r="E141" s="79"/>
      <c r="F141" s="80"/>
      <c r="G141" s="85"/>
      <c r="H141" s="86"/>
    </row>
    <row r="142" spans="1:8" x14ac:dyDescent="0.2">
      <c r="A142" s="158"/>
      <c r="B142" s="158"/>
      <c r="C142" s="159"/>
      <c r="D142" s="166" t="s">
        <v>314</v>
      </c>
      <c r="E142" s="79" t="s">
        <v>24</v>
      </c>
      <c r="F142" s="80">
        <v>1</v>
      </c>
      <c r="G142" s="85">
        <v>0</v>
      </c>
      <c r="H142" s="86">
        <f>ROUND(F142*G142,2)</f>
        <v>0</v>
      </c>
    </row>
    <row r="143" spans="1:8" x14ac:dyDescent="0.2">
      <c r="A143" s="158"/>
      <c r="B143" s="158"/>
      <c r="C143" s="159" t="s">
        <v>67</v>
      </c>
      <c r="D143" s="186" t="s">
        <v>315</v>
      </c>
      <c r="E143" s="79"/>
      <c r="F143" s="80"/>
      <c r="G143" s="85"/>
      <c r="H143" s="86"/>
    </row>
    <row r="144" spans="1:8" ht="22.5" x14ac:dyDescent="0.2">
      <c r="A144" s="158"/>
      <c r="B144" s="158"/>
      <c r="C144" s="159"/>
      <c r="D144" s="166" t="s">
        <v>316</v>
      </c>
      <c r="E144" s="73"/>
      <c r="F144" s="74"/>
      <c r="G144" s="85"/>
      <c r="H144" s="86"/>
    </row>
    <row r="145" spans="1:8" ht="18" customHeight="1" x14ac:dyDescent="0.2">
      <c r="A145" s="158"/>
      <c r="B145" s="158"/>
      <c r="C145" s="159"/>
      <c r="D145" s="166" t="s">
        <v>317</v>
      </c>
      <c r="E145" s="79" t="s">
        <v>24</v>
      </c>
      <c r="F145" s="80">
        <v>2</v>
      </c>
      <c r="G145" s="85">
        <v>0</v>
      </c>
      <c r="H145" s="86">
        <f>ROUND(F145*G145,2)</f>
        <v>0</v>
      </c>
    </row>
    <row r="146" spans="1:8" x14ac:dyDescent="0.2">
      <c r="A146" s="158"/>
      <c r="B146" s="158"/>
      <c r="C146" s="159" t="s">
        <v>50</v>
      </c>
      <c r="D146" s="186" t="s">
        <v>318</v>
      </c>
      <c r="E146" s="79"/>
      <c r="F146" s="80"/>
      <c r="G146" s="85"/>
      <c r="H146" s="86"/>
    </row>
    <row r="147" spans="1:8" ht="22.5" x14ac:dyDescent="0.2">
      <c r="A147" s="158"/>
      <c r="B147" s="158"/>
      <c r="C147" s="159"/>
      <c r="D147" s="166" t="s">
        <v>319</v>
      </c>
      <c r="E147" s="79"/>
      <c r="F147" s="80"/>
      <c r="G147" s="85"/>
      <c r="H147" s="86"/>
    </row>
    <row r="148" spans="1:8" x14ac:dyDescent="0.2">
      <c r="A148" s="158"/>
      <c r="B148" s="158"/>
      <c r="C148" s="159" t="s">
        <v>25</v>
      </c>
      <c r="D148" s="186" t="s">
        <v>320</v>
      </c>
      <c r="E148" s="187" t="s">
        <v>24</v>
      </c>
      <c r="F148" s="188">
        <v>2</v>
      </c>
      <c r="G148" s="85">
        <v>0</v>
      </c>
      <c r="H148" s="86">
        <f>ROUND(F148*G148,2)</f>
        <v>0</v>
      </c>
    </row>
    <row r="149" spans="1:8" x14ac:dyDescent="0.2">
      <c r="A149" s="158"/>
      <c r="B149" s="158"/>
      <c r="C149" s="159"/>
      <c r="D149" s="166" t="s">
        <v>321</v>
      </c>
      <c r="E149" s="79"/>
      <c r="F149" s="80"/>
      <c r="G149" s="85"/>
      <c r="H149" s="86"/>
    </row>
    <row r="150" spans="1:8" x14ac:dyDescent="0.2">
      <c r="A150" s="158"/>
      <c r="B150" s="158"/>
      <c r="C150" s="159"/>
      <c r="D150" s="166" t="s">
        <v>322</v>
      </c>
      <c r="E150" s="79"/>
      <c r="F150" s="80"/>
      <c r="G150" s="85"/>
      <c r="H150" s="86"/>
    </row>
    <row r="151" spans="1:8" ht="22.5" x14ac:dyDescent="0.2">
      <c r="A151" s="158"/>
      <c r="B151" s="158"/>
      <c r="C151" s="159"/>
      <c r="D151" s="166" t="s">
        <v>323</v>
      </c>
      <c r="E151" s="79"/>
      <c r="F151" s="80"/>
      <c r="G151" s="85"/>
      <c r="H151" s="86"/>
    </row>
    <row r="152" spans="1:8" ht="29.25" customHeight="1" x14ac:dyDescent="0.2">
      <c r="A152" s="158"/>
      <c r="B152" s="158"/>
      <c r="C152" s="159"/>
      <c r="D152" s="166" t="s">
        <v>324</v>
      </c>
      <c r="E152" s="187" t="s">
        <v>24</v>
      </c>
      <c r="F152" s="188">
        <v>1</v>
      </c>
      <c r="G152" s="85">
        <v>0</v>
      </c>
      <c r="H152" s="86">
        <f>ROUND(F152*G152,2)</f>
        <v>0</v>
      </c>
    </row>
    <row r="153" spans="1:8" x14ac:dyDescent="0.2">
      <c r="A153" s="158"/>
      <c r="B153" s="158"/>
      <c r="C153" s="159" t="s">
        <v>26</v>
      </c>
      <c r="D153" s="186" t="s">
        <v>325</v>
      </c>
      <c r="E153" s="79"/>
      <c r="F153" s="80"/>
      <c r="G153" s="85"/>
      <c r="H153" s="86"/>
    </row>
    <row r="154" spans="1:8" ht="33.75" x14ac:dyDescent="0.2">
      <c r="A154" s="158"/>
      <c r="B154" s="158"/>
      <c r="C154" s="159"/>
      <c r="D154" s="166" t="s">
        <v>326</v>
      </c>
      <c r="E154" s="184" t="s">
        <v>240</v>
      </c>
      <c r="F154" s="189">
        <v>1600</v>
      </c>
      <c r="G154" s="85">
        <v>0</v>
      </c>
      <c r="H154" s="86">
        <f>ROUND(F154*G154,2)</f>
        <v>0</v>
      </c>
    </row>
    <row r="155" spans="1:8" x14ac:dyDescent="0.2">
      <c r="A155" s="73"/>
      <c r="B155" s="73"/>
      <c r="C155" s="71" t="s">
        <v>32</v>
      </c>
      <c r="D155" s="72" t="s">
        <v>327</v>
      </c>
      <c r="E155" s="79"/>
      <c r="F155" s="80"/>
      <c r="G155" s="85"/>
      <c r="H155" s="86"/>
    </row>
    <row r="156" spans="1:8" ht="22.5" x14ac:dyDescent="0.2">
      <c r="A156" s="73"/>
      <c r="B156" s="73"/>
      <c r="C156" s="71"/>
      <c r="D156" s="87" t="s">
        <v>328</v>
      </c>
      <c r="E156" s="79"/>
      <c r="F156" s="80"/>
      <c r="G156" s="85"/>
      <c r="H156" s="86"/>
    </row>
    <row r="157" spans="1:8" x14ac:dyDescent="0.2">
      <c r="A157" s="73"/>
      <c r="B157" s="73"/>
      <c r="C157" s="71"/>
      <c r="D157" s="87" t="s">
        <v>329</v>
      </c>
      <c r="E157" s="79" t="s">
        <v>222</v>
      </c>
      <c r="F157" s="80">
        <v>60</v>
      </c>
      <c r="G157" s="85">
        <v>0</v>
      </c>
      <c r="H157" s="86">
        <f>ROUND(F157*G157,2)</f>
        <v>0</v>
      </c>
    </row>
    <row r="158" spans="1:8" x14ac:dyDescent="0.2">
      <c r="A158" s="73"/>
      <c r="B158" s="73"/>
      <c r="C158" s="71" t="s">
        <v>33</v>
      </c>
      <c r="D158" s="72" t="s">
        <v>330</v>
      </c>
      <c r="E158" s="79"/>
      <c r="F158" s="80"/>
      <c r="G158" s="85"/>
      <c r="H158" s="86"/>
    </row>
    <row r="159" spans="1:8" ht="22.5" x14ac:dyDescent="0.2">
      <c r="A159" s="73"/>
      <c r="B159" s="73"/>
      <c r="C159" s="71"/>
      <c r="D159" s="92" t="s">
        <v>331</v>
      </c>
      <c r="E159" s="79"/>
      <c r="F159" s="80"/>
      <c r="G159" s="85"/>
      <c r="H159" s="86"/>
    </row>
    <row r="160" spans="1:8" x14ac:dyDescent="0.2">
      <c r="A160" s="73"/>
      <c r="B160" s="73"/>
      <c r="C160" s="71"/>
      <c r="D160" s="92" t="s">
        <v>332</v>
      </c>
      <c r="E160" s="79"/>
      <c r="F160" s="80"/>
      <c r="G160" s="85"/>
      <c r="H160" s="86"/>
    </row>
    <row r="161" spans="1:8" x14ac:dyDescent="0.2">
      <c r="A161" s="73"/>
      <c r="B161" s="73"/>
      <c r="C161" s="71"/>
      <c r="D161" s="92" t="s">
        <v>333</v>
      </c>
      <c r="E161" s="79"/>
      <c r="F161" s="80"/>
      <c r="G161" s="85"/>
      <c r="H161" s="86"/>
    </row>
    <row r="162" spans="1:8" x14ac:dyDescent="0.2">
      <c r="A162" s="73"/>
      <c r="B162" s="73"/>
      <c r="C162" s="71"/>
      <c r="D162" s="92" t="s">
        <v>334</v>
      </c>
      <c r="E162" s="79"/>
      <c r="F162" s="80"/>
      <c r="G162" s="85"/>
      <c r="H162" s="86"/>
    </row>
    <row r="163" spans="1:8" x14ac:dyDescent="0.2">
      <c r="A163" s="73"/>
      <c r="B163" s="73"/>
      <c r="C163" s="71"/>
      <c r="D163" s="92" t="s">
        <v>335</v>
      </c>
      <c r="E163" s="79"/>
      <c r="F163" s="80"/>
      <c r="G163" s="85"/>
      <c r="H163" s="86"/>
    </row>
    <row r="164" spans="1:8" x14ac:dyDescent="0.2">
      <c r="A164" s="73"/>
      <c r="B164" s="73"/>
      <c r="C164" s="71"/>
      <c r="D164" s="92" t="s">
        <v>336</v>
      </c>
      <c r="E164" s="79"/>
      <c r="F164" s="80"/>
      <c r="G164" s="85"/>
      <c r="H164" s="86"/>
    </row>
    <row r="165" spans="1:8" x14ac:dyDescent="0.2">
      <c r="A165" s="73"/>
      <c r="B165" s="73"/>
      <c r="C165" s="71"/>
      <c r="D165" s="92" t="s">
        <v>337</v>
      </c>
      <c r="E165" s="79"/>
      <c r="F165" s="80"/>
      <c r="G165" s="85"/>
      <c r="H165" s="86"/>
    </row>
    <row r="166" spans="1:8" x14ac:dyDescent="0.2">
      <c r="A166" s="73"/>
      <c r="B166" s="73"/>
      <c r="C166" s="71"/>
      <c r="D166" s="92" t="s">
        <v>338</v>
      </c>
      <c r="E166" s="79"/>
      <c r="F166" s="80"/>
      <c r="G166" s="85"/>
      <c r="H166" s="86"/>
    </row>
    <row r="167" spans="1:8" x14ac:dyDescent="0.2">
      <c r="A167" s="73"/>
      <c r="B167" s="73"/>
      <c r="C167" s="71"/>
      <c r="D167" s="87" t="s">
        <v>339</v>
      </c>
      <c r="E167" s="79" t="s">
        <v>0</v>
      </c>
      <c r="F167" s="80">
        <v>310</v>
      </c>
      <c r="G167" s="85">
        <v>0</v>
      </c>
      <c r="H167" s="86">
        <f>ROUND(F167*G167,2)</f>
        <v>0</v>
      </c>
    </row>
    <row r="168" spans="1:8" x14ac:dyDescent="0.2">
      <c r="A168" s="73"/>
      <c r="B168" s="73"/>
      <c r="C168" s="71" t="s">
        <v>34</v>
      </c>
      <c r="D168" s="72" t="s">
        <v>340</v>
      </c>
      <c r="E168" s="79"/>
      <c r="F168" s="80"/>
      <c r="G168" s="85"/>
      <c r="H168" s="86"/>
    </row>
    <row r="169" spans="1:8" x14ac:dyDescent="0.2">
      <c r="A169" s="73"/>
      <c r="B169" s="73"/>
      <c r="C169" s="190"/>
      <c r="D169" s="144" t="s">
        <v>341</v>
      </c>
      <c r="E169" s="187" t="s">
        <v>24</v>
      </c>
      <c r="F169" s="188">
        <v>1</v>
      </c>
      <c r="G169" s="85">
        <v>0</v>
      </c>
      <c r="H169" s="86">
        <f>ROUND(F169*G169,2)</f>
        <v>0</v>
      </c>
    </row>
    <row r="170" spans="1:8" x14ac:dyDescent="0.2">
      <c r="A170" s="73"/>
      <c r="B170" s="73"/>
      <c r="C170" s="71" t="s">
        <v>35</v>
      </c>
      <c r="D170" s="72" t="s">
        <v>342</v>
      </c>
      <c r="E170" s="79"/>
      <c r="F170" s="80"/>
      <c r="G170" s="85"/>
      <c r="H170" s="86"/>
    </row>
    <row r="171" spans="1:8" x14ac:dyDescent="0.2">
      <c r="A171" s="73"/>
      <c r="B171" s="73"/>
      <c r="C171" s="190"/>
      <c r="D171" s="144" t="s">
        <v>343</v>
      </c>
      <c r="E171" s="187"/>
      <c r="F171" s="188"/>
      <c r="G171" s="85"/>
      <c r="H171" s="86"/>
    </row>
    <row r="172" spans="1:8" ht="101.25" x14ac:dyDescent="0.2">
      <c r="A172" s="158"/>
      <c r="B172" s="158"/>
      <c r="C172" s="159"/>
      <c r="D172" s="166" t="s">
        <v>344</v>
      </c>
      <c r="E172" s="79"/>
      <c r="F172" s="80"/>
      <c r="G172" s="85"/>
      <c r="H172" s="86"/>
    </row>
    <row r="173" spans="1:8" ht="157.5" x14ac:dyDescent="0.2">
      <c r="A173" s="158"/>
      <c r="B173" s="158"/>
      <c r="C173" s="159"/>
      <c r="D173" s="166" t="s">
        <v>345</v>
      </c>
      <c r="E173" s="187" t="s">
        <v>24</v>
      </c>
      <c r="F173" s="188">
        <v>1</v>
      </c>
      <c r="G173" s="85">
        <v>0</v>
      </c>
      <c r="H173" s="86">
        <f>ROUND(F173*G173,2)</f>
        <v>0</v>
      </c>
    </row>
    <row r="174" spans="1:8" x14ac:dyDescent="0.2">
      <c r="A174" s="158"/>
      <c r="B174" s="158"/>
      <c r="C174" s="159" t="s">
        <v>36</v>
      </c>
      <c r="D174" s="186" t="s">
        <v>346</v>
      </c>
      <c r="E174" s="79"/>
      <c r="F174" s="80"/>
      <c r="G174" s="85"/>
      <c r="H174" s="86"/>
    </row>
    <row r="175" spans="1:8" ht="22.5" x14ac:dyDescent="0.2">
      <c r="A175" s="158"/>
      <c r="B175" s="158"/>
      <c r="C175" s="159"/>
      <c r="D175" s="166" t="s">
        <v>347</v>
      </c>
      <c r="E175" s="187"/>
      <c r="F175" s="188"/>
      <c r="G175" s="85"/>
      <c r="H175" s="86"/>
    </row>
    <row r="176" spans="1:8" x14ac:dyDescent="0.2">
      <c r="A176" s="158"/>
      <c r="B176" s="158"/>
      <c r="C176" s="159"/>
      <c r="D176" s="166" t="s">
        <v>348</v>
      </c>
      <c r="E176" s="187" t="s">
        <v>24</v>
      </c>
      <c r="F176" s="188">
        <v>7</v>
      </c>
      <c r="G176" s="85">
        <v>0</v>
      </c>
      <c r="H176" s="86">
        <f>ROUND(F176*G176,2)</f>
        <v>0</v>
      </c>
    </row>
    <row r="177" spans="1:8" x14ac:dyDescent="0.2">
      <c r="A177" s="158"/>
      <c r="B177" s="158"/>
      <c r="C177" s="159"/>
      <c r="D177" s="166" t="s">
        <v>349</v>
      </c>
      <c r="E177" s="187" t="s">
        <v>24</v>
      </c>
      <c r="F177" s="188">
        <v>16</v>
      </c>
      <c r="G177" s="85">
        <v>0</v>
      </c>
      <c r="H177" s="86">
        <f>ROUND(F177*G177,2)</f>
        <v>0</v>
      </c>
    </row>
    <row r="178" spans="1:8" x14ac:dyDescent="0.2">
      <c r="A178" s="158"/>
      <c r="B178" s="158"/>
      <c r="C178" s="159" t="s">
        <v>37</v>
      </c>
      <c r="D178" s="186" t="s">
        <v>350</v>
      </c>
      <c r="E178" s="79"/>
      <c r="F178" s="80"/>
      <c r="G178" s="85"/>
      <c r="H178" s="86"/>
    </row>
    <row r="179" spans="1:8" ht="22.5" x14ac:dyDescent="0.2">
      <c r="A179" s="158"/>
      <c r="B179" s="158"/>
      <c r="C179" s="159"/>
      <c r="D179" s="166" t="s">
        <v>351</v>
      </c>
      <c r="E179" s="79"/>
      <c r="F179" s="80"/>
      <c r="G179" s="85"/>
      <c r="H179" s="86"/>
    </row>
    <row r="180" spans="1:8" x14ac:dyDescent="0.2">
      <c r="A180" s="158"/>
      <c r="B180" s="158"/>
      <c r="C180" s="159"/>
      <c r="D180" s="166" t="s">
        <v>352</v>
      </c>
      <c r="E180" s="187" t="s">
        <v>24</v>
      </c>
      <c r="F180" s="188">
        <v>4</v>
      </c>
      <c r="G180" s="85">
        <v>0</v>
      </c>
      <c r="H180" s="86">
        <f>ROUND(F180*G180,2)</f>
        <v>0</v>
      </c>
    </row>
    <row r="181" spans="1:8" x14ac:dyDescent="0.2">
      <c r="A181" s="73"/>
      <c r="B181" s="73"/>
      <c r="C181" s="71" t="s">
        <v>60</v>
      </c>
      <c r="D181" s="72" t="s">
        <v>353</v>
      </c>
      <c r="E181" s="79"/>
      <c r="F181" s="80"/>
      <c r="G181" s="85"/>
      <c r="H181" s="86"/>
    </row>
    <row r="182" spans="1:8" x14ac:dyDescent="0.2">
      <c r="A182" s="73"/>
      <c r="B182" s="73"/>
      <c r="C182" s="71"/>
      <c r="D182" s="87" t="s">
        <v>354</v>
      </c>
      <c r="E182" s="79"/>
      <c r="F182" s="80"/>
      <c r="G182" s="85"/>
      <c r="H182" s="86"/>
    </row>
    <row r="183" spans="1:8" x14ac:dyDescent="0.2">
      <c r="A183" s="73"/>
      <c r="B183" s="73"/>
      <c r="C183" s="71"/>
      <c r="D183" s="87" t="s">
        <v>355</v>
      </c>
      <c r="E183" s="105" t="s">
        <v>24</v>
      </c>
      <c r="F183" s="191">
        <v>8</v>
      </c>
      <c r="G183" s="85">
        <v>0</v>
      </c>
      <c r="H183" s="86">
        <f>ROUND(F183*G183,2)</f>
        <v>0</v>
      </c>
    </row>
    <row r="184" spans="1:8" x14ac:dyDescent="0.2">
      <c r="A184" s="158"/>
      <c r="B184" s="158"/>
      <c r="C184" s="159" t="s">
        <v>61</v>
      </c>
      <c r="D184" s="186" t="s">
        <v>282</v>
      </c>
      <c r="E184" s="79"/>
      <c r="F184" s="80"/>
      <c r="G184" s="85"/>
      <c r="H184" s="86"/>
    </row>
    <row r="185" spans="1:8" ht="22.5" x14ac:dyDescent="0.2">
      <c r="A185" s="158"/>
      <c r="B185" s="158"/>
      <c r="C185" s="159"/>
      <c r="D185" s="166" t="s">
        <v>356</v>
      </c>
      <c r="E185" s="79" t="s">
        <v>357</v>
      </c>
      <c r="F185" s="80">
        <v>5</v>
      </c>
      <c r="G185" s="85">
        <v>0</v>
      </c>
      <c r="H185" s="86">
        <f>ROUND(F185*G185,2)</f>
        <v>0</v>
      </c>
    </row>
    <row r="186" spans="1:8" x14ac:dyDescent="0.2">
      <c r="A186" s="158"/>
      <c r="B186" s="158"/>
      <c r="C186" s="159" t="s">
        <v>62</v>
      </c>
      <c r="D186" s="186" t="s">
        <v>358</v>
      </c>
      <c r="E186" s="79"/>
      <c r="F186" s="80"/>
      <c r="G186" s="85"/>
      <c r="H186" s="86"/>
    </row>
    <row r="187" spans="1:8" ht="22.5" x14ac:dyDescent="0.2">
      <c r="A187" s="158"/>
      <c r="B187" s="158"/>
      <c r="C187" s="159"/>
      <c r="D187" s="166" t="s">
        <v>359</v>
      </c>
      <c r="E187" s="79" t="s">
        <v>360</v>
      </c>
      <c r="F187" s="80">
        <v>80</v>
      </c>
      <c r="G187" s="85">
        <v>0</v>
      </c>
      <c r="H187" s="86">
        <f>ROUND(F187*G187,2)</f>
        <v>0</v>
      </c>
    </row>
    <row r="188" spans="1:8" x14ac:dyDescent="0.2">
      <c r="A188" s="70"/>
      <c r="B188" s="70"/>
      <c r="C188" s="71" t="s">
        <v>63</v>
      </c>
      <c r="D188" s="72" t="s">
        <v>233</v>
      </c>
      <c r="E188" s="105"/>
      <c r="F188" s="80"/>
      <c r="G188" s="85"/>
      <c r="H188" s="86"/>
    </row>
    <row r="189" spans="1:8" ht="33.75" x14ac:dyDescent="0.2">
      <c r="A189" s="70"/>
      <c r="B189" s="70"/>
      <c r="C189" s="71"/>
      <c r="D189" s="87" t="s">
        <v>234</v>
      </c>
      <c r="E189" s="79" t="s">
        <v>0</v>
      </c>
      <c r="F189" s="80">
        <v>1</v>
      </c>
      <c r="G189" s="85">
        <v>0</v>
      </c>
      <c r="H189" s="86">
        <f t="shared" ref="H189:H197" si="0">ROUND(F189*G189,2)</f>
        <v>0</v>
      </c>
    </row>
    <row r="190" spans="1:8" x14ac:dyDescent="0.2">
      <c r="A190" s="70"/>
      <c r="B190" s="70"/>
      <c r="C190" s="192" t="s">
        <v>64</v>
      </c>
      <c r="D190" s="193" t="s">
        <v>361</v>
      </c>
      <c r="E190" s="79"/>
      <c r="F190" s="194"/>
      <c r="G190" s="85"/>
      <c r="H190" s="86"/>
    </row>
    <row r="191" spans="1:8" ht="22.5" x14ac:dyDescent="0.2">
      <c r="A191" s="70"/>
      <c r="B191" s="70"/>
      <c r="C191" s="195"/>
      <c r="D191" s="196" t="s">
        <v>362</v>
      </c>
      <c r="E191" s="197" t="s">
        <v>240</v>
      </c>
      <c r="F191" s="194">
        <v>150</v>
      </c>
      <c r="G191" s="85">
        <v>0</v>
      </c>
      <c r="H191" s="86">
        <f t="shared" si="0"/>
        <v>0</v>
      </c>
    </row>
    <row r="192" spans="1:8" x14ac:dyDescent="0.2">
      <c r="A192" s="70"/>
      <c r="B192" s="70"/>
      <c r="C192" s="198" t="s">
        <v>65</v>
      </c>
      <c r="D192" s="199" t="s">
        <v>363</v>
      </c>
      <c r="E192" s="111"/>
      <c r="F192" s="109"/>
      <c r="G192" s="85"/>
      <c r="H192" s="86"/>
    </row>
    <row r="193" spans="1:8" ht="22.5" x14ac:dyDescent="0.2">
      <c r="A193" s="70"/>
      <c r="B193" s="70"/>
      <c r="C193" s="198"/>
      <c r="D193" s="92" t="s">
        <v>364</v>
      </c>
      <c r="E193" s="111"/>
      <c r="F193" s="109"/>
      <c r="G193" s="85"/>
      <c r="H193" s="86"/>
    </row>
    <row r="194" spans="1:8" ht="22.5" x14ac:dyDescent="0.2">
      <c r="A194" s="70"/>
      <c r="B194" s="70"/>
      <c r="C194" s="198"/>
      <c r="D194" s="92" t="s">
        <v>365</v>
      </c>
      <c r="E194" s="111"/>
      <c r="F194" s="109"/>
      <c r="G194" s="85"/>
      <c r="H194" s="86"/>
    </row>
    <row r="195" spans="1:8" x14ac:dyDescent="0.2">
      <c r="A195" s="70"/>
      <c r="B195" s="70"/>
      <c r="C195" s="198"/>
      <c r="D195" s="92" t="s">
        <v>237</v>
      </c>
      <c r="E195" s="111" t="s">
        <v>24</v>
      </c>
      <c r="F195" s="109">
        <v>1</v>
      </c>
      <c r="G195" s="85">
        <v>0</v>
      </c>
      <c r="H195" s="86">
        <f t="shared" si="0"/>
        <v>0</v>
      </c>
    </row>
    <row r="196" spans="1:8" x14ac:dyDescent="0.2">
      <c r="A196" s="70"/>
      <c r="B196" s="70"/>
      <c r="C196" s="198" t="s">
        <v>66</v>
      </c>
      <c r="D196" s="199" t="s">
        <v>366</v>
      </c>
      <c r="E196" s="111"/>
      <c r="F196" s="109"/>
      <c r="G196" s="85"/>
      <c r="H196" s="86"/>
    </row>
    <row r="197" spans="1:8" ht="22.5" x14ac:dyDescent="0.2">
      <c r="A197" s="70"/>
      <c r="B197" s="70"/>
      <c r="C197" s="198"/>
      <c r="D197" s="92" t="s">
        <v>367</v>
      </c>
      <c r="E197" s="111" t="s">
        <v>368</v>
      </c>
      <c r="F197" s="109">
        <v>1</v>
      </c>
      <c r="G197" s="85">
        <v>0</v>
      </c>
      <c r="H197" s="86">
        <f t="shared" si="0"/>
        <v>0</v>
      </c>
    </row>
    <row r="198" spans="1:8" x14ac:dyDescent="0.2">
      <c r="A198" s="64">
        <v>3</v>
      </c>
      <c r="B198" s="64"/>
      <c r="C198" s="153"/>
      <c r="D198" s="154" t="s">
        <v>369</v>
      </c>
      <c r="E198" s="155"/>
      <c r="F198" s="156"/>
      <c r="G198" s="85"/>
      <c r="H198" s="69">
        <f>ROUND(SUM(H199:H214),2)</f>
        <v>0</v>
      </c>
    </row>
    <row r="199" spans="1:8" x14ac:dyDescent="0.2">
      <c r="A199" s="70"/>
      <c r="B199" s="70"/>
      <c r="C199" s="71" t="s">
        <v>147</v>
      </c>
      <c r="D199" s="186" t="s">
        <v>370</v>
      </c>
      <c r="E199" s="200"/>
      <c r="F199" s="201"/>
      <c r="G199" s="85"/>
      <c r="H199" s="118"/>
    </row>
    <row r="200" spans="1:8" ht="22.5" x14ac:dyDescent="0.2">
      <c r="A200" s="70"/>
      <c r="B200" s="70"/>
      <c r="C200" s="71"/>
      <c r="D200" s="166" t="s">
        <v>371</v>
      </c>
      <c r="E200" s="200"/>
      <c r="F200" s="201"/>
      <c r="G200" s="85"/>
      <c r="H200" s="118"/>
    </row>
    <row r="201" spans="1:8" ht="202.5" x14ac:dyDescent="0.2">
      <c r="A201" s="70"/>
      <c r="B201" s="70"/>
      <c r="C201" s="71"/>
      <c r="D201" s="166" t="s">
        <v>372</v>
      </c>
      <c r="E201" s="111" t="s">
        <v>368</v>
      </c>
      <c r="F201" s="109">
        <v>1</v>
      </c>
      <c r="G201" s="85">
        <v>0</v>
      </c>
      <c r="H201" s="86">
        <f>ROUND(F201*G201,2)</f>
        <v>0</v>
      </c>
    </row>
    <row r="202" spans="1:8" ht="258.75" x14ac:dyDescent="0.2">
      <c r="A202" s="70"/>
      <c r="B202" s="70"/>
      <c r="C202" s="71"/>
      <c r="D202" s="166" t="s">
        <v>373</v>
      </c>
      <c r="E202" s="111" t="s">
        <v>368</v>
      </c>
      <c r="F202" s="109">
        <v>1</v>
      </c>
      <c r="G202" s="85">
        <v>0</v>
      </c>
      <c r="H202" s="86">
        <f>ROUND(F202*G202,2)</f>
        <v>0</v>
      </c>
    </row>
    <row r="203" spans="1:8" x14ac:dyDescent="0.2">
      <c r="A203" s="70"/>
      <c r="B203" s="70"/>
      <c r="C203" s="71" t="s">
        <v>30</v>
      </c>
      <c r="D203" s="186" t="s">
        <v>374</v>
      </c>
      <c r="E203" s="200"/>
      <c r="F203" s="201"/>
      <c r="G203" s="85"/>
      <c r="H203" s="118"/>
    </row>
    <row r="204" spans="1:8" ht="39" customHeight="1" x14ac:dyDescent="0.2">
      <c r="A204" s="70"/>
      <c r="B204" s="70"/>
      <c r="C204" s="71"/>
      <c r="D204" s="166" t="s">
        <v>375</v>
      </c>
      <c r="E204" s="200"/>
      <c r="F204" s="201"/>
      <c r="G204" s="85"/>
      <c r="H204" s="118"/>
    </row>
    <row r="205" spans="1:8" x14ac:dyDescent="0.2">
      <c r="A205" s="70"/>
      <c r="B205" s="70"/>
      <c r="C205" s="71"/>
      <c r="D205" s="166" t="s">
        <v>376</v>
      </c>
      <c r="E205" s="111" t="s">
        <v>360</v>
      </c>
      <c r="F205" s="109">
        <v>30</v>
      </c>
      <c r="G205" s="85">
        <v>0</v>
      </c>
      <c r="H205" s="86">
        <f>ROUND(F205*G205,2)</f>
        <v>0</v>
      </c>
    </row>
    <row r="206" spans="1:8" x14ac:dyDescent="0.2">
      <c r="A206" s="70"/>
      <c r="B206" s="70"/>
      <c r="C206" s="71"/>
      <c r="D206" s="166" t="s">
        <v>377</v>
      </c>
      <c r="E206" s="111" t="s">
        <v>360</v>
      </c>
      <c r="F206" s="109">
        <v>30</v>
      </c>
      <c r="G206" s="85">
        <v>0</v>
      </c>
      <c r="H206" s="86">
        <f>ROUND(F206*G206,2)</f>
        <v>0</v>
      </c>
    </row>
    <row r="207" spans="1:8" x14ac:dyDescent="0.2">
      <c r="A207" s="70"/>
      <c r="B207" s="70"/>
      <c r="C207" s="71"/>
      <c r="D207" s="186" t="s">
        <v>378</v>
      </c>
      <c r="E207" s="200"/>
      <c r="F207" s="201"/>
      <c r="G207" s="85"/>
      <c r="H207" s="118"/>
    </row>
    <row r="208" spans="1:8" ht="22.5" x14ac:dyDescent="0.2">
      <c r="A208" s="70"/>
      <c r="B208" s="70"/>
      <c r="C208" s="71" t="s">
        <v>54</v>
      </c>
      <c r="D208" s="166" t="s">
        <v>379</v>
      </c>
      <c r="E208" s="111" t="s">
        <v>360</v>
      </c>
      <c r="F208" s="109">
        <v>30</v>
      </c>
      <c r="G208" s="85">
        <v>0</v>
      </c>
      <c r="H208" s="86">
        <f>ROUND(F208*G208,2)</f>
        <v>0</v>
      </c>
    </row>
    <row r="209" spans="1:8" ht="33.75" x14ac:dyDescent="0.2">
      <c r="A209" s="70"/>
      <c r="B209" s="70"/>
      <c r="C209" s="71" t="s">
        <v>55</v>
      </c>
      <c r="D209" s="166" t="s">
        <v>380</v>
      </c>
      <c r="E209" s="111" t="s">
        <v>360</v>
      </c>
      <c r="F209" s="109">
        <v>30</v>
      </c>
      <c r="G209" s="85">
        <v>0</v>
      </c>
      <c r="H209" s="86">
        <f>ROUND(F209*G209,2)</f>
        <v>0</v>
      </c>
    </row>
    <row r="210" spans="1:8" ht="56.25" x14ac:dyDescent="0.2">
      <c r="A210" s="70"/>
      <c r="B210" s="70"/>
      <c r="C210" s="71" t="s">
        <v>56</v>
      </c>
      <c r="D210" s="166" t="s">
        <v>381</v>
      </c>
      <c r="E210" s="111" t="s">
        <v>368</v>
      </c>
      <c r="F210" s="109">
        <v>1</v>
      </c>
      <c r="G210" s="85">
        <v>0</v>
      </c>
      <c r="H210" s="86">
        <f>ROUND(F210*G210,2)</f>
        <v>0</v>
      </c>
    </row>
    <row r="211" spans="1:8" x14ac:dyDescent="0.2">
      <c r="A211" s="73"/>
      <c r="B211" s="73"/>
      <c r="C211" s="71" t="s">
        <v>58</v>
      </c>
      <c r="D211" s="106" t="s">
        <v>382</v>
      </c>
      <c r="E211" s="202"/>
      <c r="F211" s="80"/>
      <c r="G211" s="85"/>
      <c r="H211" s="116"/>
    </row>
    <row r="212" spans="1:8" x14ac:dyDescent="0.2">
      <c r="A212" s="70"/>
      <c r="B212" s="70"/>
      <c r="C212" s="71"/>
      <c r="D212" s="87" t="s">
        <v>383</v>
      </c>
      <c r="E212" s="202"/>
      <c r="F212" s="80"/>
      <c r="G212" s="85"/>
      <c r="H212" s="76"/>
    </row>
    <row r="213" spans="1:8" x14ac:dyDescent="0.2">
      <c r="A213" s="70"/>
      <c r="B213" s="70"/>
      <c r="C213" s="71"/>
      <c r="D213" s="87" t="s">
        <v>232</v>
      </c>
      <c r="E213" s="202" t="s">
        <v>24</v>
      </c>
      <c r="F213" s="80">
        <v>6</v>
      </c>
      <c r="G213" s="85">
        <v>0</v>
      </c>
      <c r="H213" s="118">
        <f>G213*F213</f>
        <v>0</v>
      </c>
    </row>
    <row r="214" spans="1:8" x14ac:dyDescent="0.2">
      <c r="A214" s="70"/>
      <c r="B214" s="70"/>
      <c r="C214" s="71"/>
      <c r="D214" s="87"/>
      <c r="E214" s="202"/>
      <c r="F214" s="80"/>
      <c r="G214" s="85"/>
      <c r="H214" s="118"/>
    </row>
    <row r="215" spans="1:8" x14ac:dyDescent="0.2">
      <c r="A215" s="64">
        <v>3</v>
      </c>
      <c r="B215" s="64"/>
      <c r="C215" s="153"/>
      <c r="D215" s="154" t="s">
        <v>384</v>
      </c>
      <c r="E215" s="155"/>
      <c r="F215" s="156"/>
      <c r="G215" s="85"/>
      <c r="H215" s="69">
        <f>ROUND(SUM(H216:H225),2)</f>
        <v>0</v>
      </c>
    </row>
    <row r="216" spans="1:8" x14ac:dyDescent="0.2">
      <c r="A216" s="158"/>
      <c r="B216" s="158"/>
      <c r="C216" s="203" t="s">
        <v>147</v>
      </c>
      <c r="D216" s="204" t="s">
        <v>385</v>
      </c>
      <c r="E216" s="161"/>
      <c r="F216" s="162"/>
      <c r="G216" s="85"/>
      <c r="H216" s="205"/>
    </row>
    <row r="217" spans="1:8" ht="278.25" customHeight="1" x14ac:dyDescent="0.2">
      <c r="A217" s="158"/>
      <c r="B217" s="158"/>
      <c r="C217" s="203"/>
      <c r="D217" s="206" t="s">
        <v>386</v>
      </c>
      <c r="E217" s="111" t="s">
        <v>368</v>
      </c>
      <c r="F217" s="109">
        <v>1</v>
      </c>
      <c r="G217" s="85">
        <v>0</v>
      </c>
      <c r="H217" s="86">
        <f>ROUND(F217*G217,2)</f>
        <v>0</v>
      </c>
    </row>
    <row r="218" spans="1:8" x14ac:dyDescent="0.2">
      <c r="A218" s="158"/>
      <c r="B218" s="158"/>
      <c r="C218" s="203"/>
      <c r="D218" s="204" t="s">
        <v>387</v>
      </c>
      <c r="E218" s="111" t="s">
        <v>368</v>
      </c>
      <c r="F218" s="109">
        <v>1</v>
      </c>
      <c r="G218" s="85">
        <v>0</v>
      </c>
      <c r="H218" s="86">
        <f>ROUND(F218*G218,2)</f>
        <v>0</v>
      </c>
    </row>
    <row r="219" spans="1:8" x14ac:dyDescent="0.2">
      <c r="A219" s="158"/>
      <c r="B219" s="158"/>
      <c r="C219" s="203"/>
      <c r="D219" s="204" t="s">
        <v>388</v>
      </c>
      <c r="E219" s="111" t="s">
        <v>368</v>
      </c>
      <c r="F219" s="109">
        <v>1</v>
      </c>
      <c r="G219" s="85">
        <v>0</v>
      </c>
      <c r="H219" s="86">
        <f>ROUND(F219*G219,2)</f>
        <v>0</v>
      </c>
    </row>
    <row r="220" spans="1:8" ht="67.5" x14ac:dyDescent="0.2">
      <c r="A220" s="158"/>
      <c r="B220" s="158"/>
      <c r="C220" s="203" t="s">
        <v>30</v>
      </c>
      <c r="D220" s="206" t="s">
        <v>389</v>
      </c>
      <c r="E220" s="111" t="s">
        <v>368</v>
      </c>
      <c r="F220" s="109">
        <v>1</v>
      </c>
      <c r="G220" s="85">
        <v>0</v>
      </c>
      <c r="H220" s="86">
        <f>ROUND(F220*G220,2)</f>
        <v>0</v>
      </c>
    </row>
    <row r="221" spans="1:8" ht="146.25" x14ac:dyDescent="0.2">
      <c r="A221" s="158"/>
      <c r="B221" s="158"/>
      <c r="C221" s="203" t="s">
        <v>54</v>
      </c>
      <c r="D221" s="206" t="s">
        <v>390</v>
      </c>
      <c r="E221" s="161"/>
      <c r="F221" s="162"/>
      <c r="G221" s="85"/>
      <c r="H221" s="205"/>
    </row>
    <row r="222" spans="1:8" x14ac:dyDescent="0.2">
      <c r="A222" s="158"/>
      <c r="B222" s="158"/>
      <c r="C222" s="203"/>
      <c r="D222" s="204" t="s">
        <v>391</v>
      </c>
      <c r="E222" s="111" t="s">
        <v>222</v>
      </c>
      <c r="F222" s="109">
        <v>30</v>
      </c>
      <c r="G222" s="85">
        <v>0</v>
      </c>
      <c r="H222" s="86">
        <f>ROUND(F222*G222,2)</f>
        <v>0</v>
      </c>
    </row>
    <row r="223" spans="1:8" x14ac:dyDescent="0.2">
      <c r="A223" s="158"/>
      <c r="B223" s="158"/>
      <c r="C223" s="203"/>
      <c r="D223" s="204" t="s">
        <v>392</v>
      </c>
      <c r="E223" s="111" t="s">
        <v>222</v>
      </c>
      <c r="F223" s="109">
        <v>30</v>
      </c>
      <c r="G223" s="85">
        <v>0</v>
      </c>
      <c r="H223" s="86">
        <f>ROUND(F223*G223,2)</f>
        <v>0</v>
      </c>
    </row>
    <row r="224" spans="1:8" ht="33.75" x14ac:dyDescent="0.2">
      <c r="A224" s="158"/>
      <c r="B224" s="158"/>
      <c r="C224" s="203" t="s">
        <v>55</v>
      </c>
      <c r="D224" s="206" t="s">
        <v>393</v>
      </c>
      <c r="E224" s="111" t="s">
        <v>368</v>
      </c>
      <c r="F224" s="109">
        <v>1</v>
      </c>
      <c r="G224" s="85">
        <v>0</v>
      </c>
      <c r="H224" s="86">
        <f>ROUND(F224*G224,2)</f>
        <v>0</v>
      </c>
    </row>
    <row r="225" spans="1:8" ht="101.25" x14ac:dyDescent="0.2">
      <c r="A225" s="158"/>
      <c r="B225" s="158"/>
      <c r="C225" s="203" t="s">
        <v>56</v>
      </c>
      <c r="D225" s="206" t="s">
        <v>394</v>
      </c>
      <c r="E225" s="111" t="s">
        <v>368</v>
      </c>
      <c r="F225" s="109">
        <v>1</v>
      </c>
      <c r="G225" s="85">
        <v>0</v>
      </c>
      <c r="H225" s="86">
        <f>ROUND(F225*G225,2)</f>
        <v>0</v>
      </c>
    </row>
    <row r="226" spans="1:8" x14ac:dyDescent="0.2">
      <c r="A226" s="59">
        <v>2</v>
      </c>
      <c r="B226" s="59"/>
      <c r="C226" s="148"/>
      <c r="D226" s="149" t="s">
        <v>395</v>
      </c>
      <c r="E226" s="150"/>
      <c r="F226" s="207"/>
      <c r="G226" s="208"/>
      <c r="H226" s="63">
        <f>ROUND(SUM(H227+H244+H253+H273),2)</f>
        <v>0</v>
      </c>
    </row>
    <row r="227" spans="1:8" x14ac:dyDescent="0.2">
      <c r="A227" s="64">
        <v>3</v>
      </c>
      <c r="B227" s="64"/>
      <c r="C227" s="153"/>
      <c r="D227" s="154" t="s">
        <v>396</v>
      </c>
      <c r="E227" s="155"/>
      <c r="F227" s="209"/>
      <c r="G227" s="210"/>
      <c r="H227" s="69">
        <f>ROUND(SUM(H228:H243),2)</f>
        <v>0</v>
      </c>
    </row>
    <row r="228" spans="1:8" x14ac:dyDescent="0.2">
      <c r="A228" s="70"/>
      <c r="B228" s="70"/>
      <c r="C228" s="71" t="s">
        <v>147</v>
      </c>
      <c r="D228" s="211" t="s">
        <v>397</v>
      </c>
      <c r="E228" s="212"/>
      <c r="F228" s="212"/>
      <c r="G228" s="213"/>
      <c r="H228" s="214"/>
    </row>
    <row r="229" spans="1:8" ht="173.25" customHeight="1" x14ac:dyDescent="0.2">
      <c r="A229" s="70"/>
      <c r="B229" s="70"/>
      <c r="C229" s="84"/>
      <c r="D229" s="87" t="s">
        <v>398</v>
      </c>
      <c r="E229" s="212"/>
      <c r="F229" s="212"/>
      <c r="G229" s="215"/>
      <c r="H229" s="214"/>
    </row>
    <row r="230" spans="1:8" x14ac:dyDescent="0.2">
      <c r="A230" s="70"/>
      <c r="B230" s="70"/>
      <c r="C230" s="84"/>
      <c r="D230" s="87" t="s">
        <v>399</v>
      </c>
      <c r="E230" s="79" t="s">
        <v>222</v>
      </c>
      <c r="F230" s="80">
        <v>40</v>
      </c>
      <c r="G230" s="215">
        <v>0</v>
      </c>
      <c r="H230" s="86">
        <f>ROUND(F230*G230,2)</f>
        <v>0</v>
      </c>
    </row>
    <row r="231" spans="1:8" x14ac:dyDescent="0.2">
      <c r="A231" s="70"/>
      <c r="B231" s="70"/>
      <c r="C231" s="71" t="s">
        <v>30</v>
      </c>
      <c r="D231" s="216" t="s">
        <v>238</v>
      </c>
      <c r="E231" s="111"/>
      <c r="F231" s="109"/>
      <c r="G231" s="215"/>
      <c r="H231" s="102"/>
    </row>
    <row r="232" spans="1:8" x14ac:dyDescent="0.2">
      <c r="A232" s="70"/>
      <c r="B232" s="70"/>
      <c r="C232" s="71"/>
      <c r="D232" s="101" t="s">
        <v>400</v>
      </c>
      <c r="E232" s="79" t="s">
        <v>240</v>
      </c>
      <c r="F232" s="80">
        <v>10</v>
      </c>
      <c r="G232" s="215">
        <v>0</v>
      </c>
      <c r="H232" s="86">
        <f>ROUND(F232*G232,2)</f>
        <v>0</v>
      </c>
    </row>
    <row r="233" spans="1:8" x14ac:dyDescent="0.2">
      <c r="A233" s="70"/>
      <c r="B233" s="70"/>
      <c r="C233" s="71" t="s">
        <v>54</v>
      </c>
      <c r="D233" s="146" t="s">
        <v>401</v>
      </c>
      <c r="E233" s="79"/>
      <c r="F233" s="80"/>
      <c r="G233" s="215"/>
      <c r="H233" s="102"/>
    </row>
    <row r="234" spans="1:8" x14ac:dyDescent="0.2">
      <c r="A234" s="70"/>
      <c r="B234" s="70"/>
      <c r="C234" s="71"/>
      <c r="D234" s="87" t="s">
        <v>402</v>
      </c>
      <c r="E234" s="79"/>
      <c r="F234" s="80"/>
      <c r="G234" s="215"/>
      <c r="H234" s="102"/>
    </row>
    <row r="235" spans="1:8" x14ac:dyDescent="0.2">
      <c r="A235" s="70"/>
      <c r="B235" s="70"/>
      <c r="C235" s="71"/>
      <c r="D235" s="87" t="s">
        <v>403</v>
      </c>
      <c r="E235" s="105" t="s">
        <v>24</v>
      </c>
      <c r="F235" s="191">
        <v>5</v>
      </c>
      <c r="G235" s="215">
        <v>0</v>
      </c>
      <c r="H235" s="86">
        <f>ROUND(F235*G235,2)</f>
        <v>0</v>
      </c>
    </row>
    <row r="236" spans="1:8" x14ac:dyDescent="0.2">
      <c r="A236" s="70"/>
      <c r="B236" s="70"/>
      <c r="C236" s="84" t="s">
        <v>55</v>
      </c>
      <c r="D236" s="211" t="s">
        <v>404</v>
      </c>
      <c r="E236" s="212"/>
      <c r="F236" s="212"/>
      <c r="G236" s="215"/>
      <c r="H236" s="214"/>
    </row>
    <row r="237" spans="1:8" ht="22.5" x14ac:dyDescent="0.2">
      <c r="A237" s="70"/>
      <c r="B237" s="70"/>
      <c r="C237" s="71"/>
      <c r="D237" s="144" t="s">
        <v>405</v>
      </c>
      <c r="E237" s="105" t="s">
        <v>24</v>
      </c>
      <c r="F237" s="80">
        <v>1</v>
      </c>
      <c r="G237" s="215">
        <v>0</v>
      </c>
      <c r="H237" s="86">
        <f>ROUND(F237*G237,2)</f>
        <v>0</v>
      </c>
    </row>
    <row r="238" spans="1:8" x14ac:dyDescent="0.2">
      <c r="A238" s="70"/>
      <c r="B238" s="70"/>
      <c r="C238" s="71" t="s">
        <v>56</v>
      </c>
      <c r="D238" s="146" t="s">
        <v>233</v>
      </c>
      <c r="E238" s="105"/>
      <c r="F238" s="80"/>
      <c r="G238" s="215"/>
      <c r="H238" s="102"/>
    </row>
    <row r="239" spans="1:8" ht="33.75" x14ac:dyDescent="0.2">
      <c r="A239" s="70"/>
      <c r="B239" s="70"/>
      <c r="C239" s="71"/>
      <c r="D239" s="87" t="s">
        <v>406</v>
      </c>
      <c r="E239" s="79" t="s">
        <v>0</v>
      </c>
      <c r="F239" s="80">
        <v>0.5</v>
      </c>
      <c r="G239" s="215">
        <v>0</v>
      </c>
      <c r="H239" s="86">
        <f>ROUND(F239*G239,2)</f>
        <v>0</v>
      </c>
    </row>
    <row r="240" spans="1:8" x14ac:dyDescent="0.2">
      <c r="A240" s="70"/>
      <c r="B240" s="70"/>
      <c r="C240" s="84" t="s">
        <v>58</v>
      </c>
      <c r="D240" s="211" t="s">
        <v>407</v>
      </c>
      <c r="E240" s="212"/>
      <c r="F240" s="212"/>
      <c r="G240" s="215"/>
      <c r="H240" s="214"/>
    </row>
    <row r="241" spans="1:8" ht="22.5" x14ac:dyDescent="0.2">
      <c r="A241" s="70"/>
      <c r="B241" s="70"/>
      <c r="C241" s="84"/>
      <c r="D241" s="87" t="s">
        <v>408</v>
      </c>
      <c r="E241" s="111" t="s">
        <v>19</v>
      </c>
      <c r="F241" s="80">
        <v>1</v>
      </c>
      <c r="G241" s="215">
        <v>0</v>
      </c>
      <c r="H241" s="86">
        <f>ROUND(F241*G241,2)</f>
        <v>0</v>
      </c>
    </row>
    <row r="242" spans="1:8" x14ac:dyDescent="0.2">
      <c r="A242" s="70"/>
      <c r="B242" s="70"/>
      <c r="C242" s="84" t="s">
        <v>59</v>
      </c>
      <c r="D242" s="211" t="s">
        <v>409</v>
      </c>
      <c r="E242" s="212"/>
      <c r="F242" s="212"/>
      <c r="G242" s="215"/>
      <c r="H242" s="214"/>
    </row>
    <row r="243" spans="1:8" ht="22.5" x14ac:dyDescent="0.2">
      <c r="A243" s="70"/>
      <c r="B243" s="70"/>
      <c r="C243" s="84"/>
      <c r="D243" s="87" t="s">
        <v>410</v>
      </c>
      <c r="E243" s="111" t="s">
        <v>19</v>
      </c>
      <c r="F243" s="80">
        <v>1</v>
      </c>
      <c r="G243" s="215">
        <v>0</v>
      </c>
      <c r="H243" s="86">
        <f>ROUND(F243*G243,2)</f>
        <v>0</v>
      </c>
    </row>
    <row r="244" spans="1:8" x14ac:dyDescent="0.2">
      <c r="A244" s="64">
        <v>3</v>
      </c>
      <c r="B244" s="64"/>
      <c r="C244" s="153"/>
      <c r="D244" s="154" t="s">
        <v>411</v>
      </c>
      <c r="E244" s="155"/>
      <c r="F244" s="209"/>
      <c r="G244" s="210"/>
      <c r="H244" s="69">
        <f>ROUND(SUM(H245:H252),2)</f>
        <v>0</v>
      </c>
    </row>
    <row r="245" spans="1:8" x14ac:dyDescent="0.2">
      <c r="A245" s="70"/>
      <c r="B245" s="70"/>
      <c r="C245" s="71" t="s">
        <v>147</v>
      </c>
      <c r="D245" s="211" t="s">
        <v>412</v>
      </c>
      <c r="E245" s="212"/>
      <c r="F245" s="212"/>
      <c r="G245" s="202"/>
      <c r="H245" s="214"/>
    </row>
    <row r="246" spans="1:8" ht="98.25" customHeight="1" x14ac:dyDescent="0.2">
      <c r="A246" s="70"/>
      <c r="B246" s="70"/>
      <c r="C246" s="217"/>
      <c r="D246" s="144" t="s">
        <v>413</v>
      </c>
      <c r="E246" s="218" t="s">
        <v>24</v>
      </c>
      <c r="F246" s="80">
        <v>3</v>
      </c>
      <c r="G246" s="215">
        <v>0</v>
      </c>
      <c r="H246" s="86">
        <f>ROUND(F246*G246,2)</f>
        <v>0</v>
      </c>
    </row>
    <row r="247" spans="1:8" x14ac:dyDescent="0.2">
      <c r="A247" s="73"/>
      <c r="B247" s="73"/>
      <c r="C247" s="84" t="s">
        <v>30</v>
      </c>
      <c r="D247" s="211" t="s">
        <v>414</v>
      </c>
      <c r="E247" s="212"/>
      <c r="F247" s="212"/>
      <c r="G247" s="215"/>
      <c r="H247" s="214"/>
    </row>
    <row r="248" spans="1:8" x14ac:dyDescent="0.2">
      <c r="A248" s="73"/>
      <c r="B248" s="73"/>
      <c r="C248" s="84"/>
      <c r="D248" s="219" t="s">
        <v>415</v>
      </c>
      <c r="E248" s="212"/>
      <c r="F248" s="212"/>
      <c r="G248" s="215"/>
      <c r="H248" s="214"/>
    </row>
    <row r="249" spans="1:8" x14ac:dyDescent="0.2">
      <c r="A249" s="73"/>
      <c r="B249" s="73"/>
      <c r="C249" s="84"/>
      <c r="D249" s="83" t="s">
        <v>237</v>
      </c>
      <c r="E249" s="105" t="s">
        <v>24</v>
      </c>
      <c r="F249" s="80">
        <v>1</v>
      </c>
      <c r="G249" s="215">
        <v>0</v>
      </c>
      <c r="H249" s="86">
        <f>ROUND(F249*G249,2)</f>
        <v>0</v>
      </c>
    </row>
    <row r="250" spans="1:8" x14ac:dyDescent="0.2">
      <c r="A250" s="73"/>
      <c r="B250" s="73"/>
      <c r="C250" s="71" t="s">
        <v>54</v>
      </c>
      <c r="D250" s="146" t="s">
        <v>235</v>
      </c>
      <c r="E250" s="105"/>
      <c r="F250" s="191"/>
      <c r="G250" s="215"/>
      <c r="H250" s="220"/>
    </row>
    <row r="251" spans="1:8" x14ac:dyDescent="0.2">
      <c r="A251" s="73"/>
      <c r="B251" s="73"/>
      <c r="C251" s="71"/>
      <c r="D251" s="144" t="s">
        <v>416</v>
      </c>
      <c r="E251" s="105"/>
      <c r="F251" s="191"/>
      <c r="G251" s="215"/>
      <c r="H251" s="220"/>
    </row>
    <row r="252" spans="1:8" x14ac:dyDescent="0.2">
      <c r="A252" s="73"/>
      <c r="B252" s="73"/>
      <c r="C252" s="71"/>
      <c r="D252" s="144" t="s">
        <v>237</v>
      </c>
      <c r="E252" s="105" t="s">
        <v>368</v>
      </c>
      <c r="F252" s="80">
        <v>1</v>
      </c>
      <c r="G252" s="215">
        <v>0</v>
      </c>
      <c r="H252" s="86">
        <f>ROUND(F252*G252,2)</f>
        <v>0</v>
      </c>
    </row>
    <row r="253" spans="1:8" x14ac:dyDescent="0.2">
      <c r="A253" s="64">
        <v>3</v>
      </c>
      <c r="B253" s="64"/>
      <c r="C253" s="153"/>
      <c r="D253" s="154" t="s">
        <v>417</v>
      </c>
      <c r="E253" s="155"/>
      <c r="F253" s="209"/>
      <c r="G253" s="210"/>
      <c r="H253" s="69">
        <f>ROUND(SUM(H254:H272),2)</f>
        <v>0</v>
      </c>
    </row>
    <row r="254" spans="1:8" x14ac:dyDescent="0.2">
      <c r="A254" s="70"/>
      <c r="B254" s="70"/>
      <c r="C254" s="84" t="s">
        <v>147</v>
      </c>
      <c r="D254" s="211" t="s">
        <v>418</v>
      </c>
      <c r="E254" s="212"/>
      <c r="F254" s="212"/>
      <c r="G254" s="215"/>
      <c r="H254" s="214"/>
    </row>
    <row r="255" spans="1:8" ht="22.5" x14ac:dyDescent="0.2">
      <c r="A255" s="70"/>
      <c r="B255" s="70"/>
      <c r="C255" s="84"/>
      <c r="D255" s="221" t="s">
        <v>419</v>
      </c>
      <c r="E255" s="212"/>
      <c r="F255" s="212"/>
      <c r="G255" s="215"/>
      <c r="H255" s="214"/>
    </row>
    <row r="256" spans="1:8" x14ac:dyDescent="0.2">
      <c r="A256" s="70"/>
      <c r="B256" s="70"/>
      <c r="C256" s="84"/>
      <c r="D256" s="222" t="s">
        <v>420</v>
      </c>
      <c r="E256" s="79" t="s">
        <v>222</v>
      </c>
      <c r="F256" s="80">
        <v>20</v>
      </c>
      <c r="G256" s="215">
        <v>0</v>
      </c>
      <c r="H256" s="86">
        <f>ROUND(F256*G256,2)</f>
        <v>0</v>
      </c>
    </row>
    <row r="257" spans="1:8" x14ac:dyDescent="0.2">
      <c r="A257" s="70"/>
      <c r="B257" s="70"/>
      <c r="C257" s="84" t="s">
        <v>30</v>
      </c>
      <c r="D257" s="211" t="s">
        <v>421</v>
      </c>
      <c r="E257" s="212"/>
      <c r="F257" s="212"/>
      <c r="G257" s="215"/>
      <c r="H257" s="214"/>
    </row>
    <row r="258" spans="1:8" ht="22.5" x14ac:dyDescent="0.2">
      <c r="A258" s="70"/>
      <c r="B258" s="70"/>
      <c r="C258" s="84"/>
      <c r="D258" s="221" t="s">
        <v>422</v>
      </c>
      <c r="E258" s="212"/>
      <c r="F258" s="212"/>
      <c r="G258" s="215"/>
      <c r="H258" s="214"/>
    </row>
    <row r="259" spans="1:8" x14ac:dyDescent="0.2">
      <c r="A259" s="70"/>
      <c r="B259" s="70"/>
      <c r="C259" s="84"/>
      <c r="D259" s="222" t="s">
        <v>423</v>
      </c>
      <c r="E259" s="79" t="s">
        <v>222</v>
      </c>
      <c r="F259" s="80">
        <v>8</v>
      </c>
      <c r="G259" s="215">
        <v>0</v>
      </c>
      <c r="H259" s="86">
        <f>ROUND(F259*G259,2)</f>
        <v>0</v>
      </c>
    </row>
    <row r="260" spans="1:8" x14ac:dyDescent="0.2">
      <c r="A260" s="70"/>
      <c r="B260" s="70"/>
      <c r="C260" s="84" t="s">
        <v>54</v>
      </c>
      <c r="D260" s="211" t="s">
        <v>424</v>
      </c>
      <c r="E260" s="212"/>
      <c r="F260" s="212"/>
      <c r="G260" s="215"/>
      <c r="H260" s="214"/>
    </row>
    <row r="261" spans="1:8" ht="33.75" x14ac:dyDescent="0.2">
      <c r="A261" s="70"/>
      <c r="B261" s="70"/>
      <c r="C261" s="84"/>
      <c r="D261" s="87" t="s">
        <v>425</v>
      </c>
      <c r="E261" s="212"/>
      <c r="F261" s="212"/>
      <c r="G261" s="215"/>
      <c r="H261" s="214"/>
    </row>
    <row r="262" spans="1:8" x14ac:dyDescent="0.2">
      <c r="A262" s="70"/>
      <c r="B262" s="70"/>
      <c r="C262" s="84"/>
      <c r="D262" s="222" t="s">
        <v>426</v>
      </c>
      <c r="E262" s="79" t="s">
        <v>222</v>
      </c>
      <c r="F262" s="80">
        <v>10</v>
      </c>
      <c r="G262" s="215">
        <v>0</v>
      </c>
      <c r="H262" s="86">
        <f>ROUND(F262*G262,2)</f>
        <v>0</v>
      </c>
    </row>
    <row r="263" spans="1:8" x14ac:dyDescent="0.2">
      <c r="A263" s="70"/>
      <c r="B263" s="70"/>
      <c r="C263" s="71" t="s">
        <v>55</v>
      </c>
      <c r="D263" s="146" t="s">
        <v>401</v>
      </c>
      <c r="E263" s="79"/>
      <c r="F263" s="80"/>
      <c r="G263" s="215"/>
      <c r="H263" s="102"/>
    </row>
    <row r="264" spans="1:8" x14ac:dyDescent="0.2">
      <c r="A264" s="70"/>
      <c r="B264" s="70"/>
      <c r="C264" s="71"/>
      <c r="D264" s="87" t="s">
        <v>402</v>
      </c>
      <c r="E264" s="79"/>
      <c r="F264" s="80"/>
      <c r="G264" s="215"/>
      <c r="H264" s="102"/>
    </row>
    <row r="265" spans="1:8" x14ac:dyDescent="0.2">
      <c r="A265" s="70"/>
      <c r="B265" s="70"/>
      <c r="C265" s="71"/>
      <c r="D265" s="87" t="s">
        <v>427</v>
      </c>
      <c r="E265" s="105" t="s">
        <v>24</v>
      </c>
      <c r="F265" s="191">
        <v>2</v>
      </c>
      <c r="G265" s="215">
        <v>0</v>
      </c>
      <c r="H265" s="86">
        <f>ROUND(F265*G265,2)</f>
        <v>0</v>
      </c>
    </row>
    <row r="266" spans="1:8" x14ac:dyDescent="0.2">
      <c r="A266" s="70"/>
      <c r="B266" s="70"/>
      <c r="C266" s="71" t="s">
        <v>56</v>
      </c>
      <c r="D266" s="223" t="s">
        <v>238</v>
      </c>
      <c r="E266" s="107"/>
      <c r="F266" s="108"/>
      <c r="G266" s="215"/>
      <c r="H266" s="224"/>
    </row>
    <row r="267" spans="1:8" x14ac:dyDescent="0.2">
      <c r="A267" s="70"/>
      <c r="B267" s="70"/>
      <c r="C267" s="71"/>
      <c r="D267" s="101" t="s">
        <v>400</v>
      </c>
      <c r="E267" s="79" t="s">
        <v>240</v>
      </c>
      <c r="F267" s="80">
        <v>20</v>
      </c>
      <c r="G267" s="215">
        <v>0</v>
      </c>
      <c r="H267" s="86">
        <f>ROUND(F267*G267,2)</f>
        <v>0</v>
      </c>
    </row>
    <row r="268" spans="1:8" x14ac:dyDescent="0.2">
      <c r="A268" s="70"/>
      <c r="B268" s="70"/>
      <c r="C268" s="71" t="s">
        <v>58</v>
      </c>
      <c r="D268" s="146" t="s">
        <v>233</v>
      </c>
      <c r="E268" s="105"/>
      <c r="F268" s="80"/>
      <c r="G268" s="215"/>
      <c r="H268" s="102"/>
    </row>
    <row r="269" spans="1:8" ht="37.5" customHeight="1" x14ac:dyDescent="0.2">
      <c r="A269" s="70"/>
      <c r="B269" s="70"/>
      <c r="C269" s="71"/>
      <c r="D269" s="87" t="s">
        <v>406</v>
      </c>
      <c r="E269" s="79" t="s">
        <v>0</v>
      </c>
      <c r="F269" s="80">
        <v>0.2</v>
      </c>
      <c r="G269" s="215">
        <v>0</v>
      </c>
      <c r="H269" s="86">
        <f>ROUND(F269*G269,2)</f>
        <v>0</v>
      </c>
    </row>
    <row r="270" spans="1:8" x14ac:dyDescent="0.2">
      <c r="A270" s="70"/>
      <c r="B270" s="70"/>
      <c r="C270" s="71" t="s">
        <v>59</v>
      </c>
      <c r="D270" s="146" t="s">
        <v>235</v>
      </c>
      <c r="E270" s="105"/>
      <c r="F270" s="191"/>
      <c r="G270" s="215"/>
      <c r="H270" s="220"/>
    </row>
    <row r="271" spans="1:8" x14ac:dyDescent="0.2">
      <c r="A271" s="70"/>
      <c r="B271" s="70"/>
      <c r="C271" s="71"/>
      <c r="D271" s="144" t="s">
        <v>428</v>
      </c>
      <c r="E271" s="105"/>
      <c r="F271" s="191"/>
      <c r="G271" s="215"/>
      <c r="H271" s="220"/>
    </row>
    <row r="272" spans="1:8" x14ac:dyDescent="0.2">
      <c r="A272" s="70"/>
      <c r="B272" s="70"/>
      <c r="C272" s="71"/>
      <c r="D272" s="144" t="s">
        <v>237</v>
      </c>
      <c r="E272" s="105" t="s">
        <v>368</v>
      </c>
      <c r="F272" s="80">
        <v>1</v>
      </c>
      <c r="G272" s="215">
        <v>0</v>
      </c>
      <c r="H272" s="86">
        <f>ROUND(F272*G272,2)</f>
        <v>0</v>
      </c>
    </row>
    <row r="273" spans="1:8" s="226" customFormat="1" x14ac:dyDescent="0.2">
      <c r="A273" s="64">
        <v>3</v>
      </c>
      <c r="B273" s="64"/>
      <c r="C273" s="153"/>
      <c r="D273" s="154" t="s">
        <v>429</v>
      </c>
      <c r="E273" s="155"/>
      <c r="F273" s="209"/>
      <c r="G273" s="225"/>
      <c r="H273" s="69">
        <f>ROUND(SUM(H274:H313),2)</f>
        <v>0</v>
      </c>
    </row>
    <row r="274" spans="1:8" x14ac:dyDescent="0.2">
      <c r="A274" s="73"/>
      <c r="B274" s="73"/>
      <c r="C274" s="71" t="s">
        <v>147</v>
      </c>
      <c r="D274" s="146" t="s">
        <v>430</v>
      </c>
      <c r="E274" s="212"/>
      <c r="F274" s="212"/>
      <c r="G274" s="215"/>
      <c r="H274" s="214"/>
    </row>
    <row r="275" spans="1:8" x14ac:dyDescent="0.2">
      <c r="A275" s="73"/>
      <c r="B275" s="73"/>
      <c r="C275" s="84"/>
      <c r="D275" s="87" t="s">
        <v>431</v>
      </c>
      <c r="E275" s="212"/>
      <c r="F275" s="212"/>
      <c r="G275" s="215"/>
      <c r="H275" s="214"/>
    </row>
    <row r="276" spans="1:8" ht="33.75" x14ac:dyDescent="0.2">
      <c r="A276" s="73"/>
      <c r="B276" s="73"/>
      <c r="C276" s="84"/>
      <c r="D276" s="227" t="s">
        <v>432</v>
      </c>
      <c r="E276" s="228" t="s">
        <v>433</v>
      </c>
      <c r="F276" s="212"/>
      <c r="G276" s="215"/>
      <c r="H276" s="214"/>
    </row>
    <row r="277" spans="1:8" x14ac:dyDescent="0.2">
      <c r="A277" s="73"/>
      <c r="B277" s="73"/>
      <c r="C277" s="84"/>
      <c r="D277" s="83" t="s">
        <v>434</v>
      </c>
      <c r="E277" s="228" t="s">
        <v>433</v>
      </c>
      <c r="F277" s="212"/>
      <c r="G277" s="215"/>
      <c r="H277" s="214"/>
    </row>
    <row r="278" spans="1:8" x14ac:dyDescent="0.2">
      <c r="A278" s="73"/>
      <c r="B278" s="73"/>
      <c r="C278" s="84"/>
      <c r="D278" s="83" t="s">
        <v>435</v>
      </c>
      <c r="E278" s="228" t="s">
        <v>433</v>
      </c>
      <c r="F278" s="212"/>
      <c r="G278" s="215"/>
      <c r="H278" s="214"/>
    </row>
    <row r="279" spans="1:8" x14ac:dyDescent="0.2">
      <c r="A279" s="73"/>
      <c r="B279" s="73"/>
      <c r="C279" s="84"/>
      <c r="D279" s="83" t="s">
        <v>436</v>
      </c>
      <c r="E279" s="228" t="s">
        <v>433</v>
      </c>
      <c r="F279" s="212"/>
      <c r="G279" s="215"/>
      <c r="H279" s="214"/>
    </row>
    <row r="280" spans="1:8" x14ac:dyDescent="0.2">
      <c r="A280" s="73"/>
      <c r="B280" s="73"/>
      <c r="C280" s="84"/>
      <c r="D280" s="83" t="s">
        <v>437</v>
      </c>
      <c r="E280" s="228" t="s">
        <v>433</v>
      </c>
      <c r="F280" s="212"/>
      <c r="G280" s="215"/>
      <c r="H280" s="214"/>
    </row>
    <row r="281" spans="1:8" x14ac:dyDescent="0.2">
      <c r="A281" s="73"/>
      <c r="B281" s="73"/>
      <c r="C281" s="84"/>
      <c r="D281" s="101" t="s">
        <v>438</v>
      </c>
      <c r="E281" s="228" t="s">
        <v>439</v>
      </c>
      <c r="F281" s="212"/>
      <c r="G281" s="215"/>
      <c r="H281" s="214"/>
    </row>
    <row r="282" spans="1:8" x14ac:dyDescent="0.2">
      <c r="A282" s="73"/>
      <c r="B282" s="73"/>
      <c r="C282" s="84"/>
      <c r="D282" s="87" t="s">
        <v>440</v>
      </c>
      <c r="E282" s="79" t="s">
        <v>24</v>
      </c>
      <c r="F282" s="80">
        <v>2</v>
      </c>
      <c r="G282" s="215">
        <v>0</v>
      </c>
      <c r="H282" s="86">
        <f>ROUND(F282*G282,2)</f>
        <v>0</v>
      </c>
    </row>
    <row r="283" spans="1:8" x14ac:dyDescent="0.2">
      <c r="A283" s="73"/>
      <c r="B283" s="73"/>
      <c r="C283" s="229" t="s">
        <v>30</v>
      </c>
      <c r="D283" s="230" t="s">
        <v>441</v>
      </c>
      <c r="E283" s="231"/>
      <c r="F283" s="232"/>
      <c r="G283" s="215"/>
      <c r="H283" s="233"/>
    </row>
    <row r="284" spans="1:8" x14ac:dyDescent="0.2">
      <c r="A284" s="73"/>
      <c r="B284" s="73"/>
      <c r="C284" s="229"/>
      <c r="D284" s="234" t="s">
        <v>442</v>
      </c>
      <c r="E284" s="231"/>
      <c r="F284" s="232"/>
      <c r="G284" s="215"/>
      <c r="H284" s="233"/>
    </row>
    <row r="285" spans="1:8" x14ac:dyDescent="0.2">
      <c r="A285" s="73"/>
      <c r="B285" s="73"/>
      <c r="C285" s="229"/>
      <c r="D285" s="234" t="s">
        <v>443</v>
      </c>
      <c r="E285" s="228"/>
      <c r="F285" s="232"/>
      <c r="G285" s="215"/>
      <c r="H285" s="233"/>
    </row>
    <row r="286" spans="1:8" x14ac:dyDescent="0.2">
      <c r="A286" s="73"/>
      <c r="B286" s="73"/>
      <c r="C286" s="84"/>
      <c r="D286" s="87" t="s">
        <v>440</v>
      </c>
      <c r="E286" s="79" t="s">
        <v>24</v>
      </c>
      <c r="F286" s="80">
        <v>2</v>
      </c>
      <c r="G286" s="215">
        <v>0</v>
      </c>
      <c r="H286" s="86">
        <f>ROUND(F286*G286,2)</f>
        <v>0</v>
      </c>
    </row>
    <row r="287" spans="1:8" x14ac:dyDescent="0.2">
      <c r="A287" s="73"/>
      <c r="B287" s="73"/>
      <c r="C287" s="229" t="s">
        <v>54</v>
      </c>
      <c r="D287" s="230" t="s">
        <v>444</v>
      </c>
      <c r="E287" s="212"/>
      <c r="F287" s="212"/>
      <c r="G287" s="215"/>
      <c r="H287" s="212"/>
    </row>
    <row r="288" spans="1:8" x14ac:dyDescent="0.2">
      <c r="A288" s="73"/>
      <c r="B288" s="73"/>
      <c r="C288" s="229"/>
      <c r="D288" s="212" t="s">
        <v>445</v>
      </c>
      <c r="E288" s="212"/>
      <c r="F288" s="212"/>
      <c r="G288" s="215"/>
      <c r="H288" s="212"/>
    </row>
    <row r="289" spans="1:8" x14ac:dyDescent="0.2">
      <c r="A289" s="73"/>
      <c r="B289" s="73"/>
      <c r="C289" s="229"/>
      <c r="D289" s="212" t="s">
        <v>446</v>
      </c>
      <c r="E289" s="228" t="s">
        <v>433</v>
      </c>
      <c r="F289" s="212"/>
      <c r="G289" s="215"/>
      <c r="H289" s="212"/>
    </row>
    <row r="290" spans="1:8" ht="22.5" x14ac:dyDescent="0.2">
      <c r="A290" s="73"/>
      <c r="B290" s="73"/>
      <c r="C290" s="84"/>
      <c r="D290" s="101" t="s">
        <v>447</v>
      </c>
      <c r="E290" s="228" t="s">
        <v>433</v>
      </c>
      <c r="F290" s="212"/>
      <c r="G290" s="215"/>
      <c r="H290" s="214"/>
    </row>
    <row r="291" spans="1:8" x14ac:dyDescent="0.2">
      <c r="A291" s="73"/>
      <c r="B291" s="73"/>
      <c r="C291" s="84"/>
      <c r="D291" s="83" t="s">
        <v>448</v>
      </c>
      <c r="E291" s="228" t="s">
        <v>439</v>
      </c>
      <c r="F291" s="212"/>
      <c r="G291" s="215"/>
      <c r="H291" s="214"/>
    </row>
    <row r="292" spans="1:8" ht="22.5" x14ac:dyDescent="0.2">
      <c r="A292" s="73"/>
      <c r="B292" s="73"/>
      <c r="C292" s="84"/>
      <c r="D292" s="101" t="s">
        <v>449</v>
      </c>
      <c r="E292" s="212"/>
      <c r="F292" s="212"/>
      <c r="G292" s="215"/>
      <c r="H292" s="214"/>
    </row>
    <row r="293" spans="1:8" x14ac:dyDescent="0.2">
      <c r="A293" s="73"/>
      <c r="B293" s="73"/>
      <c r="C293" s="84"/>
      <c r="D293" s="87" t="s">
        <v>440</v>
      </c>
      <c r="E293" s="79" t="s">
        <v>24</v>
      </c>
      <c r="F293" s="80">
        <v>2</v>
      </c>
      <c r="G293" s="215">
        <v>0</v>
      </c>
      <c r="H293" s="86">
        <f>ROUND(F293*G293,2)</f>
        <v>0</v>
      </c>
    </row>
    <row r="294" spans="1:8" x14ac:dyDescent="0.2">
      <c r="A294" s="73"/>
      <c r="B294" s="73"/>
      <c r="C294" s="229" t="s">
        <v>55</v>
      </c>
      <c r="D294" s="230" t="s">
        <v>450</v>
      </c>
      <c r="E294" s="231"/>
      <c r="F294" s="275"/>
      <c r="G294" s="215"/>
      <c r="H294" s="276"/>
    </row>
    <row r="295" spans="1:8" x14ac:dyDescent="0.2">
      <c r="A295" s="73"/>
      <c r="B295" s="73"/>
      <c r="C295" s="229"/>
      <c r="D295" s="87" t="s">
        <v>451</v>
      </c>
      <c r="E295" s="228" t="s">
        <v>433</v>
      </c>
      <c r="F295" s="232"/>
      <c r="G295" s="215"/>
      <c r="H295" s="233"/>
    </row>
    <row r="296" spans="1:8" x14ac:dyDescent="0.2">
      <c r="A296" s="73"/>
      <c r="B296" s="73"/>
      <c r="C296" s="229"/>
      <c r="D296" s="212" t="s">
        <v>452</v>
      </c>
      <c r="E296" s="228" t="s">
        <v>433</v>
      </c>
      <c r="F296" s="232"/>
      <c r="G296" s="215"/>
      <c r="H296" s="233"/>
    </row>
    <row r="297" spans="1:8" x14ac:dyDescent="0.2">
      <c r="A297" s="73"/>
      <c r="B297" s="73"/>
      <c r="C297" s="229"/>
      <c r="D297" s="87" t="s">
        <v>453</v>
      </c>
      <c r="E297" s="228" t="s">
        <v>433</v>
      </c>
      <c r="F297" s="232"/>
      <c r="G297" s="215"/>
      <c r="H297" s="233"/>
    </row>
    <row r="298" spans="1:8" x14ac:dyDescent="0.2">
      <c r="A298" s="73"/>
      <c r="B298" s="73"/>
      <c r="C298" s="229"/>
      <c r="D298" s="87" t="s">
        <v>454</v>
      </c>
      <c r="E298" s="212"/>
      <c r="F298" s="232"/>
      <c r="G298" s="215"/>
      <c r="H298" s="233"/>
    </row>
    <row r="299" spans="1:8" x14ac:dyDescent="0.2">
      <c r="A299" s="73"/>
      <c r="B299" s="73"/>
      <c r="C299" s="84"/>
      <c r="D299" s="87" t="s">
        <v>440</v>
      </c>
      <c r="E299" s="79" t="s">
        <v>24</v>
      </c>
      <c r="F299" s="80">
        <v>2</v>
      </c>
      <c r="G299" s="215">
        <v>0</v>
      </c>
      <c r="H299" s="86">
        <f>ROUND(F299*G299,2)</f>
        <v>0</v>
      </c>
    </row>
    <row r="300" spans="1:8" x14ac:dyDescent="0.2">
      <c r="A300" s="70"/>
      <c r="B300" s="70"/>
      <c r="C300" s="229" t="s">
        <v>56</v>
      </c>
      <c r="D300" s="146" t="s">
        <v>455</v>
      </c>
      <c r="E300" s="202"/>
      <c r="F300" s="235"/>
      <c r="G300" s="215"/>
      <c r="H300" s="236"/>
    </row>
    <row r="301" spans="1:8" x14ac:dyDescent="0.2">
      <c r="A301" s="70"/>
      <c r="B301" s="70"/>
      <c r="C301" s="229"/>
      <c r="D301" s="87" t="s">
        <v>456</v>
      </c>
      <c r="E301" s="202"/>
      <c r="F301" s="235"/>
      <c r="G301" s="215"/>
      <c r="H301" s="236"/>
    </row>
    <row r="302" spans="1:8" ht="22.5" x14ac:dyDescent="0.2">
      <c r="A302" s="70"/>
      <c r="B302" s="70"/>
      <c r="C302" s="229"/>
      <c r="D302" s="87" t="s">
        <v>457</v>
      </c>
      <c r="E302" s="237" t="s">
        <v>433</v>
      </c>
      <c r="F302" s="235"/>
      <c r="G302" s="215"/>
      <c r="H302" s="236"/>
    </row>
    <row r="303" spans="1:8" x14ac:dyDescent="0.2">
      <c r="A303" s="70"/>
      <c r="B303" s="70"/>
      <c r="C303" s="229"/>
      <c r="D303" s="87" t="s">
        <v>458</v>
      </c>
      <c r="E303" s="237" t="s">
        <v>433</v>
      </c>
      <c r="F303" s="235"/>
      <c r="G303" s="215"/>
      <c r="H303" s="236"/>
    </row>
    <row r="304" spans="1:8" x14ac:dyDescent="0.2">
      <c r="A304" s="70"/>
      <c r="B304" s="70"/>
      <c r="C304" s="229"/>
      <c r="D304" s="87" t="s">
        <v>459</v>
      </c>
      <c r="E304" s="237" t="s">
        <v>433</v>
      </c>
      <c r="F304" s="235"/>
      <c r="G304" s="215"/>
      <c r="H304" s="236"/>
    </row>
    <row r="305" spans="1:8" x14ac:dyDescent="0.2">
      <c r="A305" s="70"/>
      <c r="B305" s="70"/>
      <c r="C305" s="77"/>
      <c r="D305" s="87" t="s">
        <v>454</v>
      </c>
      <c r="E305" s="202"/>
      <c r="F305" s="202"/>
      <c r="G305" s="215"/>
      <c r="H305" s="236"/>
    </row>
    <row r="306" spans="1:8" x14ac:dyDescent="0.2">
      <c r="A306" s="70"/>
      <c r="B306" s="70"/>
      <c r="C306" s="77"/>
      <c r="D306" s="87" t="s">
        <v>440</v>
      </c>
      <c r="E306" s="202" t="s">
        <v>24</v>
      </c>
      <c r="F306" s="238">
        <v>1</v>
      </c>
      <c r="G306" s="215">
        <v>0</v>
      </c>
      <c r="H306" s="86">
        <f>ROUND(F306*G306,2)</f>
        <v>0</v>
      </c>
    </row>
    <row r="307" spans="1:8" x14ac:dyDescent="0.2">
      <c r="A307" s="70"/>
      <c r="B307" s="70"/>
      <c r="C307" s="77" t="s">
        <v>58</v>
      </c>
      <c r="D307" s="239" t="s">
        <v>460</v>
      </c>
      <c r="E307" s="202"/>
      <c r="F307" s="238"/>
      <c r="G307" s="215"/>
      <c r="H307" s="240"/>
    </row>
    <row r="308" spans="1:8" x14ac:dyDescent="0.2">
      <c r="A308" s="70"/>
      <c r="B308" s="70"/>
      <c r="C308" s="77"/>
      <c r="D308" s="87" t="s">
        <v>461</v>
      </c>
      <c r="E308" s="202"/>
      <c r="F308" s="238"/>
      <c r="G308" s="215"/>
      <c r="H308" s="240"/>
    </row>
    <row r="309" spans="1:8" x14ac:dyDescent="0.2">
      <c r="A309" s="70"/>
      <c r="B309" s="70"/>
      <c r="C309" s="77"/>
      <c r="D309" s="87" t="s">
        <v>462</v>
      </c>
      <c r="E309" s="202"/>
      <c r="F309" s="238"/>
      <c r="G309" s="215"/>
      <c r="H309" s="240"/>
    </row>
    <row r="310" spans="1:8" x14ac:dyDescent="0.2">
      <c r="A310" s="70"/>
      <c r="B310" s="70"/>
      <c r="C310" s="77"/>
      <c r="D310" s="87" t="s">
        <v>463</v>
      </c>
      <c r="E310" s="202"/>
      <c r="F310" s="238"/>
      <c r="G310" s="215"/>
      <c r="H310" s="240"/>
    </row>
    <row r="311" spans="1:8" x14ac:dyDescent="0.2">
      <c r="A311" s="70"/>
      <c r="B311" s="70"/>
      <c r="C311" s="77"/>
      <c r="D311" s="87" t="s">
        <v>440</v>
      </c>
      <c r="E311" s="202" t="s">
        <v>24</v>
      </c>
      <c r="F311" s="238">
        <v>1</v>
      </c>
      <c r="G311" s="215">
        <v>0</v>
      </c>
      <c r="H311" s="86">
        <f t="shared" ref="H311:H346" si="1">ROUND(F311*G311,2)</f>
        <v>0</v>
      </c>
    </row>
    <row r="312" spans="1:8" ht="76.5" customHeight="1" x14ac:dyDescent="0.2">
      <c r="A312" s="70"/>
      <c r="B312" s="70"/>
      <c r="C312" s="77"/>
      <c r="D312" s="241" t="s">
        <v>464</v>
      </c>
      <c r="E312" s="202" t="s">
        <v>24</v>
      </c>
      <c r="F312" s="238">
        <v>1</v>
      </c>
      <c r="G312" s="215">
        <v>0</v>
      </c>
      <c r="H312" s="86">
        <f t="shared" si="1"/>
        <v>0</v>
      </c>
    </row>
    <row r="313" spans="1:8" x14ac:dyDescent="0.2">
      <c r="A313" s="70"/>
      <c r="B313" s="70"/>
      <c r="C313" s="77" t="s">
        <v>59</v>
      </c>
      <c r="D313" s="242" t="s">
        <v>465</v>
      </c>
      <c r="E313" s="202" t="s">
        <v>24</v>
      </c>
      <c r="F313" s="238">
        <v>1</v>
      </c>
      <c r="G313" s="215">
        <v>0</v>
      </c>
      <c r="H313" s="86">
        <f t="shared" si="1"/>
        <v>0</v>
      </c>
    </row>
    <row r="314" spans="1:8" x14ac:dyDescent="0.2">
      <c r="A314" s="59">
        <v>2</v>
      </c>
      <c r="B314" s="59"/>
      <c r="C314" s="148"/>
      <c r="D314" s="149" t="s">
        <v>466</v>
      </c>
      <c r="E314" s="150"/>
      <c r="F314" s="207"/>
      <c r="G314" s="208"/>
      <c r="H314" s="63">
        <f>ROUND(SUM(H315:H346),2)</f>
        <v>0</v>
      </c>
    </row>
    <row r="315" spans="1:8" x14ac:dyDescent="0.2">
      <c r="A315" s="158"/>
      <c r="B315" s="158"/>
      <c r="C315" s="203"/>
      <c r="D315" s="204" t="s">
        <v>467</v>
      </c>
      <c r="E315" s="161"/>
      <c r="F315" s="243"/>
      <c r="G315" s="215"/>
      <c r="H315" s="244"/>
    </row>
    <row r="316" spans="1:8" ht="22.5" x14ac:dyDescent="0.2">
      <c r="A316" s="70"/>
      <c r="B316" s="70"/>
      <c r="C316" s="77" t="s">
        <v>147</v>
      </c>
      <c r="D316" s="87" t="s">
        <v>468</v>
      </c>
      <c r="E316" s="245" t="s">
        <v>24</v>
      </c>
      <c r="F316" s="245">
        <v>2</v>
      </c>
      <c r="G316" s="215">
        <v>0</v>
      </c>
      <c r="H316" s="86">
        <f t="shared" si="1"/>
        <v>0</v>
      </c>
    </row>
    <row r="317" spans="1:8" ht="12.75" customHeight="1" x14ac:dyDescent="0.2">
      <c r="A317" s="70"/>
      <c r="B317" s="70"/>
      <c r="C317" s="77" t="s">
        <v>30</v>
      </c>
      <c r="D317" s="87" t="s">
        <v>469</v>
      </c>
      <c r="E317" s="245" t="s">
        <v>24</v>
      </c>
      <c r="F317" s="245"/>
      <c r="G317" s="215"/>
      <c r="H317" s="86">
        <f t="shared" si="1"/>
        <v>0</v>
      </c>
    </row>
    <row r="318" spans="1:8" ht="12.75" customHeight="1" x14ac:dyDescent="0.2">
      <c r="A318" s="70"/>
      <c r="B318" s="70"/>
      <c r="C318" s="77" t="s">
        <v>54</v>
      </c>
      <c r="D318" s="87" t="s">
        <v>470</v>
      </c>
      <c r="E318" s="245" t="s">
        <v>24</v>
      </c>
      <c r="F318" s="245">
        <v>2</v>
      </c>
      <c r="G318" s="215">
        <v>0</v>
      </c>
      <c r="H318" s="86">
        <f t="shared" si="1"/>
        <v>0</v>
      </c>
    </row>
    <row r="319" spans="1:8" ht="12.75" customHeight="1" x14ac:dyDescent="0.2">
      <c r="A319" s="70"/>
      <c r="B319" s="70"/>
      <c r="C319" s="77" t="s">
        <v>55</v>
      </c>
      <c r="D319" s="87" t="s">
        <v>471</v>
      </c>
      <c r="E319" s="245" t="s">
        <v>24</v>
      </c>
      <c r="F319" s="245"/>
      <c r="G319" s="215"/>
      <c r="H319" s="86">
        <f t="shared" si="1"/>
        <v>0</v>
      </c>
    </row>
    <row r="320" spans="1:8" ht="12.75" customHeight="1" x14ac:dyDescent="0.2">
      <c r="A320" s="70"/>
      <c r="B320" s="70"/>
      <c r="C320" s="77" t="s">
        <v>56</v>
      </c>
      <c r="D320" s="87" t="s">
        <v>472</v>
      </c>
      <c r="E320" s="245" t="s">
        <v>24</v>
      </c>
      <c r="F320" s="245">
        <v>1</v>
      </c>
      <c r="G320" s="215">
        <v>0</v>
      </c>
      <c r="H320" s="86">
        <f t="shared" si="1"/>
        <v>0</v>
      </c>
    </row>
    <row r="321" spans="1:8" ht="12.75" customHeight="1" x14ac:dyDescent="0.2">
      <c r="A321" s="70"/>
      <c r="B321" s="70"/>
      <c r="C321" s="77" t="s">
        <v>58</v>
      </c>
      <c r="D321" s="87" t="s">
        <v>473</v>
      </c>
      <c r="E321" s="245" t="s">
        <v>24</v>
      </c>
      <c r="F321" s="245"/>
      <c r="G321" s="215"/>
      <c r="H321" s="86">
        <f t="shared" si="1"/>
        <v>0</v>
      </c>
    </row>
    <row r="322" spans="1:8" ht="12.75" customHeight="1" x14ac:dyDescent="0.2">
      <c r="A322" s="70"/>
      <c r="B322" s="70"/>
      <c r="C322" s="77" t="s">
        <v>59</v>
      </c>
      <c r="D322" s="87" t="s">
        <v>474</v>
      </c>
      <c r="E322" s="245" t="s">
        <v>24</v>
      </c>
      <c r="F322" s="245">
        <v>2</v>
      </c>
      <c r="G322" s="215">
        <v>0</v>
      </c>
      <c r="H322" s="86">
        <f t="shared" si="1"/>
        <v>0</v>
      </c>
    </row>
    <row r="323" spans="1:8" ht="12.75" customHeight="1" x14ac:dyDescent="0.2">
      <c r="A323" s="70"/>
      <c r="B323" s="70"/>
      <c r="C323" s="77" t="s">
        <v>67</v>
      </c>
      <c r="D323" s="87" t="s">
        <v>475</v>
      </c>
      <c r="E323" s="245" t="s">
        <v>24</v>
      </c>
      <c r="F323" s="245">
        <v>1</v>
      </c>
      <c r="G323" s="215">
        <v>0</v>
      </c>
      <c r="H323" s="86">
        <f t="shared" si="1"/>
        <v>0</v>
      </c>
    </row>
    <row r="324" spans="1:8" ht="12.75" customHeight="1" x14ac:dyDescent="0.2">
      <c r="A324" s="70"/>
      <c r="B324" s="70"/>
      <c r="C324" s="77" t="s">
        <v>50</v>
      </c>
      <c r="D324" s="87" t="s">
        <v>476</v>
      </c>
      <c r="E324" s="245" t="s">
        <v>24</v>
      </c>
      <c r="F324" s="245"/>
      <c r="G324" s="215"/>
      <c r="H324" s="86">
        <f t="shared" si="1"/>
        <v>0</v>
      </c>
    </row>
    <row r="325" spans="1:8" ht="12.75" customHeight="1" x14ac:dyDescent="0.2">
      <c r="A325" s="70"/>
      <c r="B325" s="70"/>
      <c r="C325" s="77" t="s">
        <v>25</v>
      </c>
      <c r="D325" s="87" t="s">
        <v>477</v>
      </c>
      <c r="E325" s="245" t="s">
        <v>24</v>
      </c>
      <c r="F325" s="245">
        <v>1</v>
      </c>
      <c r="G325" s="215">
        <v>0</v>
      </c>
      <c r="H325" s="86">
        <f t="shared" si="1"/>
        <v>0</v>
      </c>
    </row>
    <row r="326" spans="1:8" ht="12.75" customHeight="1" x14ac:dyDescent="0.2">
      <c r="A326" s="70"/>
      <c r="B326" s="70"/>
      <c r="C326" s="77" t="s">
        <v>26</v>
      </c>
      <c r="D326" s="87" t="s">
        <v>478</v>
      </c>
      <c r="E326" s="245" t="s">
        <v>24</v>
      </c>
      <c r="F326" s="245">
        <v>4</v>
      </c>
      <c r="G326" s="215">
        <v>0</v>
      </c>
      <c r="H326" s="86">
        <f t="shared" si="1"/>
        <v>0</v>
      </c>
    </row>
    <row r="327" spans="1:8" ht="12.75" customHeight="1" x14ac:dyDescent="0.2">
      <c r="A327" s="70"/>
      <c r="B327" s="70"/>
      <c r="C327" s="77" t="s">
        <v>32</v>
      </c>
      <c r="D327" s="87" t="s">
        <v>479</v>
      </c>
      <c r="E327" s="245" t="s">
        <v>24</v>
      </c>
      <c r="F327" s="245">
        <v>1</v>
      </c>
      <c r="G327" s="215">
        <v>0</v>
      </c>
      <c r="H327" s="86">
        <f t="shared" si="1"/>
        <v>0</v>
      </c>
    </row>
    <row r="328" spans="1:8" ht="12.75" customHeight="1" x14ac:dyDescent="0.2">
      <c r="A328" s="70"/>
      <c r="B328" s="70"/>
      <c r="C328" s="77" t="s">
        <v>33</v>
      </c>
      <c r="D328" s="87" t="s">
        <v>480</v>
      </c>
      <c r="E328" s="245" t="s">
        <v>24</v>
      </c>
      <c r="F328" s="245">
        <v>1</v>
      </c>
      <c r="G328" s="215">
        <v>0</v>
      </c>
      <c r="H328" s="86">
        <f t="shared" si="1"/>
        <v>0</v>
      </c>
    </row>
    <row r="329" spans="1:8" ht="12.75" customHeight="1" x14ac:dyDescent="0.2">
      <c r="A329" s="70"/>
      <c r="B329" s="70"/>
      <c r="C329" s="77" t="s">
        <v>34</v>
      </c>
      <c r="D329" s="87" t="s">
        <v>481</v>
      </c>
      <c r="E329" s="245" t="s">
        <v>24</v>
      </c>
      <c r="F329" s="245">
        <v>3</v>
      </c>
      <c r="G329" s="215">
        <v>0</v>
      </c>
      <c r="H329" s="86">
        <f t="shared" si="1"/>
        <v>0</v>
      </c>
    </row>
    <row r="330" spans="1:8" ht="12.75" customHeight="1" x14ac:dyDescent="0.2">
      <c r="A330" s="70"/>
      <c r="B330" s="70"/>
      <c r="C330" s="77" t="s">
        <v>35</v>
      </c>
      <c r="D330" s="87" t="s">
        <v>482</v>
      </c>
      <c r="E330" s="245" t="s">
        <v>24</v>
      </c>
      <c r="F330" s="245">
        <v>2</v>
      </c>
      <c r="G330" s="215">
        <v>0</v>
      </c>
      <c r="H330" s="86">
        <f t="shared" si="1"/>
        <v>0</v>
      </c>
    </row>
    <row r="331" spans="1:8" ht="12.75" customHeight="1" x14ac:dyDescent="0.2">
      <c r="A331" s="70"/>
      <c r="B331" s="70"/>
      <c r="C331" s="77" t="s">
        <v>36</v>
      </c>
      <c r="D331" s="87" t="s">
        <v>483</v>
      </c>
      <c r="E331" s="245" t="s">
        <v>24</v>
      </c>
      <c r="F331" s="245">
        <v>1</v>
      </c>
      <c r="G331" s="215">
        <v>0</v>
      </c>
      <c r="H331" s="86">
        <f t="shared" si="1"/>
        <v>0</v>
      </c>
    </row>
    <row r="332" spans="1:8" ht="12.75" customHeight="1" x14ac:dyDescent="0.2">
      <c r="A332" s="70"/>
      <c r="B332" s="70"/>
      <c r="C332" s="77" t="s">
        <v>37</v>
      </c>
      <c r="D332" s="87" t="s">
        <v>484</v>
      </c>
      <c r="E332" s="245" t="s">
        <v>24</v>
      </c>
      <c r="F332" s="245">
        <v>1</v>
      </c>
      <c r="G332" s="215">
        <v>0</v>
      </c>
      <c r="H332" s="86">
        <f t="shared" si="1"/>
        <v>0</v>
      </c>
    </row>
    <row r="333" spans="1:8" ht="12.75" customHeight="1" x14ac:dyDescent="0.2">
      <c r="A333" s="70"/>
      <c r="B333" s="70"/>
      <c r="C333" s="77" t="s">
        <v>60</v>
      </c>
      <c r="D333" s="87" t="s">
        <v>485</v>
      </c>
      <c r="E333" s="245" t="s">
        <v>24</v>
      </c>
      <c r="F333" s="245">
        <v>1</v>
      </c>
      <c r="G333" s="215">
        <v>0</v>
      </c>
      <c r="H333" s="86">
        <f t="shared" si="1"/>
        <v>0</v>
      </c>
    </row>
    <row r="334" spans="1:8" ht="27.75" customHeight="1" x14ac:dyDescent="0.2">
      <c r="A334" s="70"/>
      <c r="B334" s="70"/>
      <c r="C334" s="77" t="s">
        <v>61</v>
      </c>
      <c r="D334" s="87" t="s">
        <v>486</v>
      </c>
      <c r="E334" s="245" t="s">
        <v>24</v>
      </c>
      <c r="F334" s="245">
        <v>1</v>
      </c>
      <c r="G334" s="215">
        <v>0</v>
      </c>
      <c r="H334" s="86">
        <f t="shared" si="1"/>
        <v>0</v>
      </c>
    </row>
    <row r="335" spans="1:8" ht="159.75" customHeight="1" x14ac:dyDescent="0.2">
      <c r="A335" s="70"/>
      <c r="B335" s="70"/>
      <c r="C335" s="77" t="s">
        <v>62</v>
      </c>
      <c r="D335" s="72" t="s">
        <v>487</v>
      </c>
      <c r="E335" s="245"/>
      <c r="F335" s="245"/>
      <c r="G335" s="215"/>
      <c r="H335" s="86"/>
    </row>
    <row r="336" spans="1:8" ht="12.75" customHeight="1" x14ac:dyDescent="0.2">
      <c r="A336" s="70"/>
      <c r="B336" s="70"/>
      <c r="C336" s="77"/>
      <c r="D336" s="72" t="s">
        <v>488</v>
      </c>
      <c r="E336" s="245"/>
      <c r="F336" s="245"/>
      <c r="G336" s="215"/>
      <c r="H336" s="86"/>
    </row>
    <row r="337" spans="1:8" ht="12.75" customHeight="1" x14ac:dyDescent="0.2">
      <c r="A337" s="70"/>
      <c r="B337" s="70"/>
      <c r="C337" s="77" t="s">
        <v>147</v>
      </c>
      <c r="D337" s="87" t="s">
        <v>489</v>
      </c>
      <c r="E337" s="245" t="s">
        <v>6</v>
      </c>
      <c r="F337" s="245">
        <v>1</v>
      </c>
      <c r="G337" s="215">
        <v>0</v>
      </c>
      <c r="H337" s="86">
        <f t="shared" si="1"/>
        <v>0</v>
      </c>
    </row>
    <row r="338" spans="1:8" ht="12.75" customHeight="1" x14ac:dyDescent="0.2">
      <c r="A338" s="70"/>
      <c r="B338" s="70"/>
      <c r="C338" s="77" t="s">
        <v>30</v>
      </c>
      <c r="D338" s="87" t="s">
        <v>490</v>
      </c>
      <c r="E338" s="245" t="s">
        <v>6</v>
      </c>
      <c r="F338" s="245">
        <v>5</v>
      </c>
      <c r="G338" s="215">
        <v>0</v>
      </c>
      <c r="H338" s="86">
        <f t="shared" si="1"/>
        <v>0</v>
      </c>
    </row>
    <row r="339" spans="1:8" ht="12.75" customHeight="1" x14ac:dyDescent="0.2">
      <c r="A339" s="70"/>
      <c r="B339" s="70"/>
      <c r="C339" s="77" t="s">
        <v>54</v>
      </c>
      <c r="D339" s="87" t="s">
        <v>491</v>
      </c>
      <c r="E339" s="245" t="s">
        <v>6</v>
      </c>
      <c r="F339" s="245">
        <v>1</v>
      </c>
      <c r="G339" s="215">
        <v>0</v>
      </c>
      <c r="H339" s="86">
        <f t="shared" si="1"/>
        <v>0</v>
      </c>
    </row>
    <row r="340" spans="1:8" ht="12.75" customHeight="1" x14ac:dyDescent="0.2">
      <c r="A340" s="70"/>
      <c r="B340" s="70"/>
      <c r="C340" s="77" t="s">
        <v>55</v>
      </c>
      <c r="D340" s="87" t="s">
        <v>492</v>
      </c>
      <c r="E340" s="245" t="s">
        <v>6</v>
      </c>
      <c r="F340" s="245">
        <v>1</v>
      </c>
      <c r="G340" s="215">
        <v>0</v>
      </c>
      <c r="H340" s="86">
        <f t="shared" si="1"/>
        <v>0</v>
      </c>
    </row>
    <row r="341" spans="1:8" ht="12.75" customHeight="1" x14ac:dyDescent="0.2">
      <c r="A341" s="70"/>
      <c r="B341" s="70"/>
      <c r="C341" s="77" t="s">
        <v>56</v>
      </c>
      <c r="D341" s="87" t="s">
        <v>493</v>
      </c>
      <c r="E341" s="245" t="s">
        <v>6</v>
      </c>
      <c r="F341" s="245">
        <v>1</v>
      </c>
      <c r="G341" s="215">
        <v>0</v>
      </c>
      <c r="H341" s="86">
        <f t="shared" si="1"/>
        <v>0</v>
      </c>
    </row>
    <row r="342" spans="1:8" ht="12.75" customHeight="1" x14ac:dyDescent="0.2">
      <c r="A342" s="70"/>
      <c r="B342" s="70"/>
      <c r="C342" s="77" t="s">
        <v>58</v>
      </c>
      <c r="D342" s="87" t="s">
        <v>494</v>
      </c>
      <c r="E342" s="245" t="s">
        <v>6</v>
      </c>
      <c r="F342" s="245">
        <v>1</v>
      </c>
      <c r="G342" s="215">
        <v>0</v>
      </c>
      <c r="H342" s="86">
        <f t="shared" si="1"/>
        <v>0</v>
      </c>
    </row>
    <row r="343" spans="1:8" ht="12.75" customHeight="1" x14ac:dyDescent="0.2">
      <c r="A343" s="70"/>
      <c r="B343" s="70"/>
      <c r="C343" s="77" t="s">
        <v>59</v>
      </c>
      <c r="D343" s="87" t="s">
        <v>495</v>
      </c>
      <c r="E343" s="245" t="s">
        <v>237</v>
      </c>
      <c r="F343" s="245">
        <v>1</v>
      </c>
      <c r="G343" s="215">
        <v>0</v>
      </c>
      <c r="H343" s="86">
        <f t="shared" si="1"/>
        <v>0</v>
      </c>
    </row>
    <row r="344" spans="1:8" ht="12.75" customHeight="1" x14ac:dyDescent="0.2">
      <c r="A344" s="70"/>
      <c r="B344" s="70"/>
      <c r="C344" s="77" t="s">
        <v>67</v>
      </c>
      <c r="D344" s="87" t="s">
        <v>496</v>
      </c>
      <c r="E344" s="245" t="s">
        <v>6</v>
      </c>
      <c r="F344" s="245">
        <v>1</v>
      </c>
      <c r="G344" s="215">
        <v>0</v>
      </c>
      <c r="H344" s="86">
        <f t="shared" si="1"/>
        <v>0</v>
      </c>
    </row>
    <row r="345" spans="1:8" ht="12.75" customHeight="1" x14ac:dyDescent="0.2">
      <c r="A345" s="70"/>
      <c r="B345" s="70"/>
      <c r="C345" s="77" t="s">
        <v>50</v>
      </c>
      <c r="D345" s="87" t="s">
        <v>497</v>
      </c>
      <c r="E345" s="245" t="s">
        <v>237</v>
      </c>
      <c r="F345" s="245">
        <v>1</v>
      </c>
      <c r="G345" s="215">
        <v>0</v>
      </c>
      <c r="H345" s="86">
        <f t="shared" si="1"/>
        <v>0</v>
      </c>
    </row>
    <row r="346" spans="1:8" ht="110.25" customHeight="1" x14ac:dyDescent="0.2">
      <c r="A346" s="70"/>
      <c r="B346" s="70"/>
      <c r="C346" s="77" t="s">
        <v>25</v>
      </c>
      <c r="D346" s="87" t="s">
        <v>498</v>
      </c>
      <c r="E346" s="245" t="s">
        <v>237</v>
      </c>
      <c r="F346" s="245" t="s">
        <v>499</v>
      </c>
      <c r="G346" s="215">
        <v>0</v>
      </c>
      <c r="H346" s="86">
        <f t="shared" si="1"/>
        <v>0</v>
      </c>
    </row>
    <row r="347" spans="1:8" x14ac:dyDescent="0.2">
      <c r="A347" s="59">
        <v>2</v>
      </c>
      <c r="B347" s="59"/>
      <c r="C347" s="148"/>
      <c r="D347" s="149" t="s">
        <v>500</v>
      </c>
      <c r="E347" s="150"/>
      <c r="F347" s="150"/>
      <c r="G347" s="246"/>
      <c r="H347" s="63">
        <f>ROUND(SUM(H348+H365+H374+H394),2)</f>
        <v>0</v>
      </c>
    </row>
    <row r="348" spans="1:8" x14ac:dyDescent="0.2">
      <c r="A348" s="64">
        <v>3</v>
      </c>
      <c r="B348" s="64"/>
      <c r="C348" s="153"/>
      <c r="D348" s="154" t="s">
        <v>501</v>
      </c>
      <c r="E348" s="155"/>
      <c r="F348" s="155"/>
      <c r="G348" s="247"/>
      <c r="H348" s="69">
        <f>ROUND(SUM(H349:H356),2)</f>
        <v>0</v>
      </c>
    </row>
    <row r="349" spans="1:8" x14ac:dyDescent="0.2">
      <c r="A349" s="70"/>
      <c r="B349" s="70"/>
      <c r="C349" s="159" t="s">
        <v>147</v>
      </c>
      <c r="D349" s="248" t="s">
        <v>502</v>
      </c>
      <c r="E349" s="161"/>
      <c r="F349" s="249"/>
      <c r="G349" s="250"/>
      <c r="H349" s="251"/>
    </row>
    <row r="350" spans="1:8" x14ac:dyDescent="0.2">
      <c r="A350" s="70"/>
      <c r="B350" s="70"/>
      <c r="C350" s="159"/>
      <c r="D350" s="252" t="s">
        <v>503</v>
      </c>
      <c r="E350" s="161" t="s">
        <v>24</v>
      </c>
      <c r="F350" s="197">
        <v>1</v>
      </c>
      <c r="G350" s="250">
        <v>0</v>
      </c>
      <c r="H350" s="86">
        <f>ROUND(F350*G350,2)</f>
        <v>0</v>
      </c>
    </row>
    <row r="351" spans="1:8" x14ac:dyDescent="0.2">
      <c r="A351" s="70"/>
      <c r="B351" s="70"/>
      <c r="C351" s="159" t="s">
        <v>30</v>
      </c>
      <c r="D351" s="248" t="s">
        <v>504</v>
      </c>
      <c r="E351" s="161"/>
      <c r="F351" s="249"/>
      <c r="G351" s="250"/>
      <c r="H351" s="253"/>
    </row>
    <row r="352" spans="1:8" ht="22.5" x14ac:dyDescent="0.2">
      <c r="A352" s="70"/>
      <c r="B352" s="70"/>
      <c r="C352" s="159"/>
      <c r="D352" s="252" t="s">
        <v>505</v>
      </c>
      <c r="E352" s="254"/>
      <c r="F352" s="254"/>
      <c r="G352" s="250"/>
      <c r="H352" s="255"/>
    </row>
    <row r="353" spans="1:8" x14ac:dyDescent="0.2">
      <c r="A353" s="70"/>
      <c r="B353" s="70"/>
      <c r="C353" s="159"/>
      <c r="D353" s="252" t="s">
        <v>506</v>
      </c>
      <c r="E353" s="161" t="s">
        <v>222</v>
      </c>
      <c r="F353" s="197">
        <v>130</v>
      </c>
      <c r="G353" s="250">
        <v>0</v>
      </c>
      <c r="H353" s="86">
        <f>ROUND(F353*G353,2)</f>
        <v>0</v>
      </c>
    </row>
    <row r="354" spans="1:8" x14ac:dyDescent="0.2">
      <c r="A354" s="70"/>
      <c r="B354" s="70"/>
      <c r="C354" s="159"/>
      <c r="D354" s="252" t="s">
        <v>507</v>
      </c>
      <c r="E354" s="161" t="s">
        <v>24</v>
      </c>
      <c r="F354" s="197">
        <v>9</v>
      </c>
      <c r="G354" s="250">
        <v>0</v>
      </c>
      <c r="H354" s="86">
        <f>ROUND(F354*G354,2)</f>
        <v>0</v>
      </c>
    </row>
    <row r="355" spans="1:8" x14ac:dyDescent="0.2">
      <c r="A355" s="70"/>
      <c r="B355" s="70"/>
      <c r="C355" s="159" t="s">
        <v>54</v>
      </c>
      <c r="D355" s="248" t="s">
        <v>508</v>
      </c>
      <c r="E355" s="161"/>
      <c r="F355" s="249"/>
      <c r="G355" s="250"/>
      <c r="H355" s="253"/>
    </row>
    <row r="356" spans="1:8" x14ac:dyDescent="0.2">
      <c r="A356" s="70"/>
      <c r="B356" s="70"/>
      <c r="C356" s="91"/>
      <c r="D356" s="101" t="s">
        <v>509</v>
      </c>
      <c r="E356" s="197" t="s">
        <v>24</v>
      </c>
      <c r="F356" s="197">
        <v>4</v>
      </c>
      <c r="G356" s="250">
        <v>0</v>
      </c>
      <c r="H356" s="86">
        <f>ROUND(F356*G356,2)</f>
        <v>0</v>
      </c>
    </row>
    <row r="357" spans="1:8" x14ac:dyDescent="0.2">
      <c r="A357" s="64">
        <v>3</v>
      </c>
      <c r="B357" s="64"/>
      <c r="C357" s="153"/>
      <c r="D357" s="154" t="s">
        <v>510</v>
      </c>
      <c r="E357" s="155"/>
      <c r="F357" s="155"/>
      <c r="G357" s="247"/>
      <c r="H357" s="69">
        <f>ROUND(SUM(H358:H365),2)</f>
        <v>0</v>
      </c>
    </row>
    <row r="358" spans="1:8" x14ac:dyDescent="0.2">
      <c r="A358" s="70"/>
      <c r="B358" s="70"/>
      <c r="C358" s="159" t="s">
        <v>147</v>
      </c>
      <c r="D358" s="248" t="s">
        <v>511</v>
      </c>
      <c r="E358" s="161"/>
      <c r="F358" s="249"/>
      <c r="G358" s="250"/>
      <c r="H358" s="251"/>
    </row>
    <row r="359" spans="1:8" ht="22.5" x14ac:dyDescent="0.2">
      <c r="A359" s="70"/>
      <c r="B359" s="70"/>
      <c r="C359" s="256"/>
      <c r="D359" s="252" t="s">
        <v>512</v>
      </c>
      <c r="E359" s="161" t="s">
        <v>222</v>
      </c>
      <c r="F359" s="197">
        <v>10</v>
      </c>
      <c r="G359" s="250">
        <v>0</v>
      </c>
      <c r="H359" s="86">
        <f>ROUND(F359*G359,2)</f>
        <v>0</v>
      </c>
    </row>
    <row r="360" spans="1:8" x14ac:dyDescent="0.2">
      <c r="A360" s="70"/>
      <c r="B360" s="70"/>
      <c r="C360" s="159" t="s">
        <v>30</v>
      </c>
      <c r="D360" s="248" t="s">
        <v>511</v>
      </c>
      <c r="E360" s="161"/>
      <c r="F360" s="249"/>
      <c r="G360" s="250"/>
      <c r="H360" s="251"/>
    </row>
    <row r="361" spans="1:8" x14ac:dyDescent="0.2">
      <c r="A361" s="70"/>
      <c r="B361" s="70"/>
      <c r="C361" s="256"/>
      <c r="D361" s="252" t="s">
        <v>513</v>
      </c>
      <c r="E361" s="161" t="s">
        <v>222</v>
      </c>
      <c r="F361" s="197">
        <v>8</v>
      </c>
      <c r="G361" s="250">
        <v>0</v>
      </c>
      <c r="H361" s="86">
        <f>ROUND(F361*G361,2)</f>
        <v>0</v>
      </c>
    </row>
    <row r="362" spans="1:8" x14ac:dyDescent="0.2">
      <c r="A362" s="70"/>
      <c r="B362" s="70"/>
      <c r="C362" s="159" t="s">
        <v>54</v>
      </c>
      <c r="D362" s="248" t="s">
        <v>514</v>
      </c>
      <c r="E362" s="161"/>
      <c r="F362" s="249"/>
      <c r="G362" s="250"/>
      <c r="H362" s="251"/>
    </row>
    <row r="363" spans="1:8" x14ac:dyDescent="0.2">
      <c r="A363" s="70"/>
      <c r="B363" s="70"/>
      <c r="C363" s="256"/>
      <c r="D363" s="252" t="s">
        <v>515</v>
      </c>
      <c r="E363" s="161"/>
      <c r="F363" s="197"/>
      <c r="G363" s="250"/>
      <c r="H363" s="257"/>
    </row>
    <row r="364" spans="1:8" x14ac:dyDescent="0.2">
      <c r="A364" s="70"/>
      <c r="B364" s="70"/>
      <c r="C364" s="256"/>
      <c r="D364" s="252" t="s">
        <v>516</v>
      </c>
      <c r="E364" s="161" t="s">
        <v>24</v>
      </c>
      <c r="F364" s="197">
        <v>2</v>
      </c>
      <c r="G364" s="250">
        <v>0</v>
      </c>
      <c r="H364" s="86">
        <f>ROUND(F364*G364,2)</f>
        <v>0</v>
      </c>
    </row>
    <row r="365" spans="1:8" x14ac:dyDescent="0.2">
      <c r="A365" s="70"/>
      <c r="B365" s="70"/>
      <c r="C365" s="256"/>
      <c r="D365" s="252" t="s">
        <v>517</v>
      </c>
      <c r="E365" s="161" t="s">
        <v>24</v>
      </c>
      <c r="F365" s="197">
        <v>2</v>
      </c>
      <c r="G365" s="250">
        <v>0</v>
      </c>
      <c r="H365" s="86">
        <f>ROUND(F365*G365,2)</f>
        <v>0</v>
      </c>
    </row>
    <row r="366" spans="1:8" x14ac:dyDescent="0.2">
      <c r="A366" s="64">
        <v>3</v>
      </c>
      <c r="B366" s="64"/>
      <c r="C366" s="258"/>
      <c r="D366" s="259" t="s">
        <v>518</v>
      </c>
      <c r="E366" s="155"/>
      <c r="F366" s="155"/>
      <c r="G366" s="260"/>
      <c r="H366" s="69">
        <f>ROUND(SUM(H367:H370),2)</f>
        <v>0</v>
      </c>
    </row>
    <row r="367" spans="1:8" x14ac:dyDescent="0.2">
      <c r="A367" s="70"/>
      <c r="B367" s="70"/>
      <c r="C367" s="159" t="s">
        <v>147</v>
      </c>
      <c r="D367" s="145" t="s">
        <v>511</v>
      </c>
      <c r="E367" s="197"/>
      <c r="F367" s="197"/>
      <c r="G367" s="250"/>
      <c r="H367" s="251"/>
    </row>
    <row r="368" spans="1:8" ht="18" customHeight="1" x14ac:dyDescent="0.2">
      <c r="A368" s="70"/>
      <c r="B368" s="70"/>
      <c r="C368" s="256"/>
      <c r="D368" s="252" t="s">
        <v>519</v>
      </c>
      <c r="E368" s="261" t="s">
        <v>240</v>
      </c>
      <c r="F368" s="197">
        <v>150</v>
      </c>
      <c r="G368" s="250">
        <v>0</v>
      </c>
      <c r="H368" s="86">
        <f>ROUND(F368*G368,2)</f>
        <v>0</v>
      </c>
    </row>
    <row r="369" spans="1:8" ht="22.5" x14ac:dyDescent="0.2">
      <c r="A369" s="70"/>
      <c r="B369" s="70"/>
      <c r="C369" s="256"/>
      <c r="D369" s="252" t="s">
        <v>520</v>
      </c>
      <c r="E369" s="261" t="s">
        <v>240</v>
      </c>
      <c r="F369" s="197">
        <v>600</v>
      </c>
      <c r="G369" s="250">
        <v>0</v>
      </c>
      <c r="H369" s="86">
        <f>ROUND(F369*G369,2)</f>
        <v>0</v>
      </c>
    </row>
    <row r="370" spans="1:8" x14ac:dyDescent="0.2">
      <c r="A370" s="70"/>
      <c r="B370" s="70"/>
      <c r="C370" s="256"/>
      <c r="D370" s="252" t="s">
        <v>521</v>
      </c>
      <c r="E370" s="261" t="s">
        <v>240</v>
      </c>
      <c r="F370" s="197">
        <v>250</v>
      </c>
      <c r="G370" s="250">
        <v>0</v>
      </c>
      <c r="H370" s="86">
        <f>ROUND(F370*G370,2)</f>
        <v>0</v>
      </c>
    </row>
    <row r="371" spans="1:8" x14ac:dyDescent="0.2">
      <c r="A371" s="64">
        <v>3</v>
      </c>
      <c r="B371" s="64"/>
      <c r="C371" s="258"/>
      <c r="D371" s="259" t="s">
        <v>522</v>
      </c>
      <c r="E371" s="155"/>
      <c r="F371" s="155"/>
      <c r="G371" s="260"/>
      <c r="H371" s="69">
        <f>ROUND(SUM(H373),2)</f>
        <v>0</v>
      </c>
    </row>
    <row r="372" spans="1:8" x14ac:dyDescent="0.2">
      <c r="A372" s="70"/>
      <c r="B372" s="70"/>
      <c r="C372" s="159" t="s">
        <v>147</v>
      </c>
      <c r="D372" s="145" t="s">
        <v>511</v>
      </c>
      <c r="E372" s="197"/>
      <c r="F372" s="197"/>
      <c r="G372" s="250"/>
      <c r="H372" s="251"/>
    </row>
    <row r="373" spans="1:8" ht="27" customHeight="1" x14ac:dyDescent="0.2">
      <c r="A373" s="70"/>
      <c r="B373" s="70"/>
      <c r="C373" s="256"/>
      <c r="D373" s="252" t="s">
        <v>523</v>
      </c>
      <c r="E373" s="261" t="s">
        <v>19</v>
      </c>
      <c r="F373" s="197">
        <v>1</v>
      </c>
      <c r="G373" s="250">
        <v>0</v>
      </c>
      <c r="H373" s="86">
        <f>ROUND(F373*G373,2)</f>
        <v>0</v>
      </c>
    </row>
    <row r="374" spans="1:8" x14ac:dyDescent="0.2">
      <c r="A374" s="64">
        <v>3</v>
      </c>
      <c r="B374" s="64"/>
      <c r="C374" s="258"/>
      <c r="D374" s="259" t="s">
        <v>524</v>
      </c>
      <c r="E374" s="262"/>
      <c r="F374" s="155"/>
      <c r="G374" s="260"/>
      <c r="H374" s="69">
        <f>ROUND(SUM(H375:H381),2)</f>
        <v>0</v>
      </c>
    </row>
    <row r="375" spans="1:8" x14ac:dyDescent="0.2">
      <c r="A375" s="70"/>
      <c r="B375" s="70"/>
      <c r="C375" s="91" t="s">
        <v>147</v>
      </c>
      <c r="D375" s="145" t="s">
        <v>525</v>
      </c>
      <c r="E375" s="197"/>
      <c r="F375" s="197"/>
      <c r="G375" s="250"/>
      <c r="H375" s="251"/>
    </row>
    <row r="376" spans="1:8" x14ac:dyDescent="0.2">
      <c r="A376" s="70"/>
      <c r="B376" s="70"/>
      <c r="C376" s="77"/>
      <c r="D376" s="101" t="s">
        <v>526</v>
      </c>
      <c r="E376" s="197"/>
      <c r="F376" s="197"/>
      <c r="G376" s="250"/>
      <c r="H376" s="251"/>
    </row>
    <row r="377" spans="1:8" x14ac:dyDescent="0.2">
      <c r="A377" s="70"/>
      <c r="B377" s="70"/>
      <c r="C377" s="71"/>
      <c r="D377" s="110" t="s">
        <v>237</v>
      </c>
      <c r="E377" s="111" t="s">
        <v>19</v>
      </c>
      <c r="F377" s="197">
        <v>1</v>
      </c>
      <c r="G377" s="250">
        <v>0</v>
      </c>
      <c r="H377" s="86">
        <f>ROUND(F377*G377,2)</f>
        <v>0</v>
      </c>
    </row>
    <row r="378" spans="1:8" x14ac:dyDescent="0.2">
      <c r="A378" s="70"/>
      <c r="B378" s="70"/>
      <c r="C378" s="91" t="s">
        <v>30</v>
      </c>
      <c r="D378" s="145" t="s">
        <v>527</v>
      </c>
      <c r="E378" s="197"/>
      <c r="F378" s="197"/>
      <c r="G378" s="250"/>
      <c r="H378" s="251"/>
    </row>
    <row r="379" spans="1:8" x14ac:dyDescent="0.2">
      <c r="A379" s="70"/>
      <c r="B379" s="70"/>
      <c r="C379" s="71"/>
      <c r="D379" s="87" t="s">
        <v>528</v>
      </c>
      <c r="E379" s="79" t="s">
        <v>19</v>
      </c>
      <c r="F379" s="197">
        <v>1</v>
      </c>
      <c r="G379" s="250">
        <v>0</v>
      </c>
      <c r="H379" s="86">
        <f>ROUND(F379*G379,2)</f>
        <v>0</v>
      </c>
    </row>
    <row r="380" spans="1:8" x14ac:dyDescent="0.2">
      <c r="A380" s="70"/>
      <c r="B380" s="70"/>
      <c r="C380" s="91" t="s">
        <v>54</v>
      </c>
      <c r="D380" s="145" t="s">
        <v>529</v>
      </c>
      <c r="E380" s="197"/>
      <c r="F380" s="197"/>
      <c r="G380" s="250"/>
      <c r="H380" s="251"/>
    </row>
    <row r="381" spans="1:8" ht="22.5" x14ac:dyDescent="0.2">
      <c r="A381" s="70"/>
      <c r="B381" s="70"/>
      <c r="C381" s="71"/>
      <c r="D381" s="92" t="s">
        <v>530</v>
      </c>
      <c r="E381" s="79" t="s">
        <v>19</v>
      </c>
      <c r="F381" s="197">
        <v>1</v>
      </c>
      <c r="G381" s="250">
        <v>0</v>
      </c>
      <c r="H381" s="86">
        <f>ROUND(F381*G381,2)</f>
        <v>0</v>
      </c>
    </row>
    <row r="382" spans="1:8" x14ac:dyDescent="0.2">
      <c r="A382" s="59">
        <v>2</v>
      </c>
      <c r="B382" s="59"/>
      <c r="C382" s="148"/>
      <c r="D382" s="149" t="s">
        <v>531</v>
      </c>
      <c r="E382" s="150"/>
      <c r="F382" s="207"/>
      <c r="G382" s="208"/>
      <c r="H382" s="263">
        <f>H385</f>
        <v>0</v>
      </c>
    </row>
    <row r="383" spans="1:8" ht="22.5" x14ac:dyDescent="0.2">
      <c r="A383" s="70"/>
      <c r="B383" s="70"/>
      <c r="C383" s="71" t="s">
        <v>147</v>
      </c>
      <c r="D383" s="264" t="s">
        <v>532</v>
      </c>
      <c r="E383" s="79"/>
      <c r="F383" s="80"/>
      <c r="G383" s="265"/>
      <c r="H383" s="102"/>
    </row>
    <row r="384" spans="1:8" x14ac:dyDescent="0.2">
      <c r="A384" s="70"/>
      <c r="B384" s="70"/>
      <c r="C384" s="71"/>
      <c r="D384" s="264" t="s">
        <v>533</v>
      </c>
      <c r="E384" s="79"/>
      <c r="F384" s="80"/>
      <c r="G384" s="265"/>
      <c r="H384" s="102"/>
    </row>
    <row r="385" spans="1:8" x14ac:dyDescent="0.2">
      <c r="A385" s="70"/>
      <c r="B385" s="70"/>
      <c r="C385" s="71"/>
      <c r="D385" s="264" t="s">
        <v>534</v>
      </c>
      <c r="E385" s="79" t="s">
        <v>368</v>
      </c>
      <c r="F385" s="80">
        <v>1</v>
      </c>
      <c r="G385" s="265">
        <v>0</v>
      </c>
      <c r="H385" s="86">
        <f>ROUND(F385*G385,2)</f>
        <v>0</v>
      </c>
    </row>
    <row r="386" spans="1:8" x14ac:dyDescent="0.2">
      <c r="A386" s="70"/>
      <c r="B386" s="70"/>
      <c r="C386" s="71" t="s">
        <v>30</v>
      </c>
      <c r="D386" s="92" t="s">
        <v>535</v>
      </c>
      <c r="E386" s="79" t="s">
        <v>536</v>
      </c>
      <c r="F386" s="80">
        <v>1</v>
      </c>
      <c r="G386" s="265"/>
      <c r="H386" s="220" t="s">
        <v>537</v>
      </c>
    </row>
    <row r="387" spans="1:8" x14ac:dyDescent="0.2">
      <c r="A387" s="70"/>
      <c r="B387" s="70"/>
      <c r="C387" s="71" t="s">
        <v>54</v>
      </c>
      <c r="D387" s="92" t="s">
        <v>538</v>
      </c>
      <c r="E387" s="79" t="s">
        <v>536</v>
      </c>
      <c r="F387" s="80">
        <v>1</v>
      </c>
      <c r="G387" s="265"/>
      <c r="H387" s="220" t="s">
        <v>537</v>
      </c>
    </row>
    <row r="388" spans="1:8" x14ac:dyDescent="0.2">
      <c r="A388" s="70"/>
      <c r="B388" s="70"/>
      <c r="C388" s="71" t="s">
        <v>55</v>
      </c>
      <c r="D388" s="92" t="s">
        <v>539</v>
      </c>
      <c r="E388" s="79" t="s">
        <v>536</v>
      </c>
      <c r="F388" s="80">
        <v>1</v>
      </c>
      <c r="G388" s="265"/>
      <c r="H388" s="220" t="s">
        <v>537</v>
      </c>
    </row>
    <row r="389" spans="1:8" ht="22.5" x14ac:dyDescent="0.2">
      <c r="A389" s="70"/>
      <c r="B389" s="70"/>
      <c r="C389" s="71" t="s">
        <v>56</v>
      </c>
      <c r="D389" s="264" t="s">
        <v>540</v>
      </c>
      <c r="E389" s="79" t="s">
        <v>536</v>
      </c>
      <c r="F389" s="80">
        <v>1</v>
      </c>
      <c r="G389" s="265"/>
      <c r="H389" s="220" t="s">
        <v>537</v>
      </c>
    </row>
    <row r="390" spans="1:8" x14ac:dyDescent="0.2">
      <c r="A390" s="70"/>
      <c r="B390" s="70"/>
      <c r="C390" s="71" t="s">
        <v>58</v>
      </c>
      <c r="D390" s="87" t="s">
        <v>541</v>
      </c>
      <c r="E390" s="79" t="s">
        <v>536</v>
      </c>
      <c r="F390" s="80">
        <v>1</v>
      </c>
      <c r="G390" s="265"/>
      <c r="H390" s="220" t="s">
        <v>537</v>
      </c>
    </row>
    <row r="391" spans="1:8" x14ac:dyDescent="0.2">
      <c r="A391" s="73"/>
      <c r="B391" s="73"/>
      <c r="C391" s="71" t="s">
        <v>59</v>
      </c>
      <c r="D391" s="87" t="s">
        <v>542</v>
      </c>
      <c r="E391" s="79" t="s">
        <v>536</v>
      </c>
      <c r="F391" s="80">
        <v>1</v>
      </c>
      <c r="G391" s="265"/>
      <c r="H391" s="220" t="s">
        <v>537</v>
      </c>
    </row>
    <row r="392" spans="1:8" x14ac:dyDescent="0.2">
      <c r="A392" s="70"/>
      <c r="B392" s="70"/>
      <c r="C392" s="74"/>
      <c r="D392" s="89"/>
      <c r="E392" s="73"/>
      <c r="F392" s="74"/>
      <c r="G392" s="75"/>
      <c r="H392" s="76"/>
    </row>
  </sheetData>
  <autoFilter ref="D1:D410"/>
  <mergeCells count="3">
    <mergeCell ref="D12:E12"/>
    <mergeCell ref="D14:E14"/>
    <mergeCell ref="D15:E15"/>
  </mergeCells>
  <pageMargins left="0.70866141732283472" right="0.70866141732283472" top="0.74803149606299213" bottom="0.74803149606299213" header="0.31496062992125984" footer="0.31496062992125984"/>
  <pageSetup paperSize="9" scale="71" fitToHeight="0" orientation="portrait" verticalDpi="300" r:id="rId1"/>
  <drawing r:id="rId2"/>
  <legacyDrawing r:id="rId3"/>
  <oleObjects>
    <mc:AlternateContent xmlns:mc="http://schemas.openxmlformats.org/markup-compatibility/2006">
      <mc:Choice Requires="x14">
        <oleObject progId="Equation.2" shapeId="29697" r:id="rId4">
          <objectPr defaultSize="0" autoPict="0" r:id="rId5">
            <anchor moveWithCells="1" sizeWithCells="1">
              <from>
                <xdr:col>3</xdr:col>
                <xdr:colOff>0</xdr:colOff>
                <xdr:row>25</xdr:row>
                <xdr:rowOff>0</xdr:rowOff>
              </from>
              <to>
                <xdr:col>3</xdr:col>
                <xdr:colOff>142875</xdr:colOff>
                <xdr:row>25</xdr:row>
                <xdr:rowOff>0</xdr:rowOff>
              </to>
            </anchor>
          </objectPr>
        </oleObject>
      </mc:Choice>
      <mc:Fallback>
        <oleObject progId="Equation.2" shapeId="29697" r:id="rId4"/>
      </mc:Fallback>
    </mc:AlternateContent>
    <mc:AlternateContent xmlns:mc="http://schemas.openxmlformats.org/markup-compatibility/2006">
      <mc:Choice Requires="x14">
        <oleObject progId="Equation.2" shapeId="29698" r:id="rId6">
          <objectPr defaultSize="0" autoPict="0" r:id="rId5">
            <anchor moveWithCells="1" sizeWithCells="1">
              <from>
                <xdr:col>3</xdr:col>
                <xdr:colOff>0</xdr:colOff>
                <xdr:row>25</xdr:row>
                <xdr:rowOff>0</xdr:rowOff>
              </from>
              <to>
                <xdr:col>3</xdr:col>
                <xdr:colOff>142875</xdr:colOff>
                <xdr:row>25</xdr:row>
                <xdr:rowOff>0</xdr:rowOff>
              </to>
            </anchor>
          </objectPr>
        </oleObject>
      </mc:Choice>
      <mc:Fallback>
        <oleObject progId="Equation.2" shapeId="29698" r:id="rId6"/>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OSNOVA</vt:lpstr>
      <vt:lpstr>REKAPITULACIJA</vt:lpstr>
      <vt:lpstr>SPLOŠNO</vt:lpstr>
      <vt:lpstr>GRADBENO OBRTNIŠKA DELA</vt:lpstr>
      <vt:lpstr>ELEKT_instal_avla_žpr</vt:lpstr>
      <vt:lpstr>STROJNE INSTALACIJE</vt:lpstr>
      <vt:lpstr>ELEKT_instal_avla_žpr!Področje_tiskanja</vt:lpstr>
      <vt:lpstr>ELEKT_instal_avla_žpr!Tiskanje_naslovov</vt:lpstr>
      <vt:lpstr>'GRADBENO OBRTNIŠKA DELA'!Tiskanje_naslovov</vt:lpstr>
      <vt:lpstr>'STROJNE INSTALACIJE'!Tiskanje_naslovov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Poderžaj</dc:creator>
  <cp:lastModifiedBy>Windows User</cp:lastModifiedBy>
  <cp:lastPrinted>2023-06-08T09:37:00Z</cp:lastPrinted>
  <dcterms:created xsi:type="dcterms:W3CDTF">2001-02-10T19:29:19Z</dcterms:created>
  <dcterms:modified xsi:type="dcterms:W3CDTF">2023-07-21T08:53:19Z</dcterms:modified>
</cp:coreProperties>
</file>